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026"/>
  <workbookPr autoCompressPictures="0"/>
  <mc:AlternateContent xmlns:mc="http://schemas.openxmlformats.org/markup-compatibility/2006">
    <mc:Choice Requires="x15">
      <x15ac:absPath xmlns:x15ac="http://schemas.microsoft.com/office/spreadsheetml/2010/11/ac" url="C:\Users\B.Latham1u03bl12\Desktop\1_Entomolgy Technician_NIAB\"/>
    </mc:Choice>
  </mc:AlternateContent>
  <xr:revisionPtr revIDLastSave="0" documentId="13_ncr:1_{E279F0C0-8725-4CEF-81A2-76EEEFE69251}" xr6:coauthVersionLast="45" xr6:coauthVersionMax="45" xr10:uidLastSave="{00000000-0000-0000-0000-000000000000}"/>
  <bookViews>
    <workbookView xWindow="-108" yWindow="-108" windowWidth="23256" windowHeight="12576" tabRatio="831" xr2:uid="{00000000-000D-0000-FFFF-FFFF00000000}"/>
  </bookViews>
  <sheets>
    <sheet name="Data" sheetId="1" r:id="rId1"/>
    <sheet name="Abundance &amp; Species Richness" sheetId="19" r:id="rId2"/>
    <sheet name="Species Frequency" sheetId="3" r:id="rId3"/>
    <sheet name="Commonest Species" sheetId="8" r:id="rId4"/>
    <sheet name="Simpson's Diversity Index" sheetId="4" r:id="rId5"/>
    <sheet name="Width &amp; Weight " sheetId="9" r:id="rId6"/>
    <sheet name="t-tests " sheetId="17" r:id="rId7"/>
    <sheet name="Acknowledgements" sheetId="22" r:id="rId8"/>
  </sheet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I373" i="1" l="1"/>
  <c r="I372" i="1"/>
  <c r="I371" i="1"/>
  <c r="I370" i="1"/>
  <c r="I369" i="1"/>
  <c r="I368" i="1"/>
  <c r="I367" i="1"/>
  <c r="I366" i="1"/>
  <c r="I365" i="1"/>
  <c r="I364" i="1"/>
  <c r="I363" i="1"/>
  <c r="I362" i="1"/>
  <c r="I361" i="1"/>
  <c r="I359" i="1"/>
  <c r="I358" i="1"/>
  <c r="I357" i="1"/>
  <c r="I356" i="1"/>
  <c r="I355" i="1"/>
  <c r="I354" i="1"/>
  <c r="I353" i="1"/>
  <c r="I352" i="1"/>
  <c r="I351" i="1"/>
  <c r="I350" i="1"/>
  <c r="I349" i="1"/>
  <c r="I348" i="1"/>
  <c r="I347" i="1"/>
  <c r="I346" i="1"/>
  <c r="I345" i="1"/>
  <c r="I344" i="1"/>
  <c r="I343" i="1"/>
  <c r="I342" i="1"/>
  <c r="I341" i="1"/>
  <c r="I340" i="1"/>
  <c r="I339" i="1"/>
  <c r="I338" i="1"/>
  <c r="I337" i="1"/>
  <c r="I336" i="1"/>
  <c r="I335" i="1"/>
  <c r="I334" i="1"/>
  <c r="I333" i="1"/>
  <c r="I332" i="1"/>
  <c r="I331" i="1"/>
  <c r="I330" i="1"/>
  <c r="I329" i="1"/>
  <c r="I328" i="1"/>
  <c r="I327" i="1"/>
  <c r="I326" i="1"/>
  <c r="I325" i="1"/>
  <c r="I324" i="1"/>
  <c r="I323" i="1"/>
  <c r="I322" i="1"/>
  <c r="I321" i="1"/>
  <c r="I320" i="1"/>
  <c r="I319" i="1"/>
  <c r="I318" i="1"/>
  <c r="I317" i="1"/>
  <c r="I316" i="1"/>
  <c r="I315" i="1"/>
  <c r="I314" i="1"/>
  <c r="I313" i="1"/>
  <c r="I312" i="1"/>
  <c r="I311" i="1"/>
  <c r="I310" i="1"/>
  <c r="I309" i="1"/>
  <c r="I308" i="1"/>
  <c r="I307" i="1"/>
  <c r="I306" i="1"/>
  <c r="I305" i="1"/>
  <c r="I304" i="1"/>
  <c r="I303" i="1"/>
  <c r="I302" i="1"/>
  <c r="I301" i="1"/>
  <c r="I300" i="1"/>
  <c r="I299" i="1"/>
  <c r="I298" i="1"/>
  <c r="I297" i="1"/>
  <c r="I296" i="1"/>
  <c r="I295" i="1"/>
  <c r="I294" i="1"/>
  <c r="I293" i="1"/>
  <c r="I292" i="1"/>
  <c r="I291" i="1"/>
  <c r="I290" i="1"/>
  <c r="I289" i="1"/>
  <c r="I288" i="1"/>
  <c r="I287" i="1"/>
  <c r="I286" i="1"/>
  <c r="I285" i="1"/>
  <c r="I284" i="1"/>
  <c r="I283" i="1"/>
  <c r="I282" i="1"/>
  <c r="I281" i="1"/>
  <c r="I280" i="1"/>
  <c r="I279" i="1"/>
  <c r="I278" i="1"/>
  <c r="I277" i="1"/>
  <c r="I276" i="1"/>
  <c r="I275" i="1"/>
  <c r="I274" i="1"/>
  <c r="I273" i="1"/>
  <c r="I272" i="1"/>
  <c r="I271" i="1"/>
  <c r="I270" i="1"/>
  <c r="I269" i="1"/>
  <c r="I268" i="1"/>
  <c r="I267" i="1"/>
  <c r="I266" i="1"/>
  <c r="I265" i="1"/>
  <c r="I264" i="1"/>
  <c r="I263" i="1"/>
  <c r="I262" i="1"/>
  <c r="I261" i="1"/>
  <c r="I260" i="1"/>
  <c r="I259" i="1"/>
  <c r="I258" i="1"/>
  <c r="I257" i="1"/>
  <c r="I256" i="1"/>
  <c r="I255" i="1"/>
  <c r="I254" i="1"/>
  <c r="I253" i="1"/>
  <c r="I252" i="1"/>
  <c r="I251" i="1"/>
  <c r="I250" i="1"/>
  <c r="I249" i="1"/>
  <c r="I248" i="1"/>
  <c r="I247" i="1"/>
  <c r="I246" i="1"/>
  <c r="I245" i="1"/>
  <c r="I244" i="1"/>
  <c r="I243" i="1"/>
  <c r="I242" i="1"/>
  <c r="I241" i="1"/>
  <c r="I240" i="1"/>
  <c r="I239" i="1"/>
  <c r="I238" i="1"/>
  <c r="I237" i="1"/>
  <c r="I236" i="1"/>
  <c r="I235" i="1"/>
  <c r="I234" i="1"/>
  <c r="I233" i="1"/>
  <c r="I232" i="1"/>
  <c r="I231" i="1"/>
  <c r="I230" i="1"/>
  <c r="I229" i="1"/>
  <c r="I228" i="1"/>
  <c r="I227" i="1"/>
  <c r="I226" i="1"/>
  <c r="I225" i="1"/>
  <c r="I224" i="1"/>
  <c r="I223" i="1"/>
  <c r="I222" i="1"/>
  <c r="I221" i="1"/>
  <c r="I220" i="1"/>
  <c r="I219" i="1"/>
  <c r="I218" i="1"/>
  <c r="I217" i="1"/>
  <c r="I216" i="1"/>
  <c r="I215" i="1"/>
  <c r="I214" i="1"/>
  <c r="I213" i="1"/>
  <c r="I212" i="1"/>
  <c r="I211" i="1"/>
  <c r="I210" i="1"/>
  <c r="I209" i="1"/>
  <c r="I208" i="1"/>
  <c r="I207" i="1"/>
  <c r="I206" i="1"/>
  <c r="I205" i="1"/>
  <c r="I204" i="1"/>
  <c r="I203" i="1"/>
  <c r="I202" i="1"/>
  <c r="I201" i="1"/>
  <c r="I200" i="1"/>
  <c r="I199" i="1"/>
  <c r="I198" i="1"/>
  <c r="I197" i="1"/>
  <c r="I196" i="1"/>
  <c r="I195" i="1"/>
  <c r="I194" i="1"/>
  <c r="I193" i="1"/>
  <c r="I192" i="1"/>
  <c r="I191" i="1"/>
  <c r="I190" i="1"/>
  <c r="I189" i="1"/>
  <c r="I188" i="1"/>
  <c r="I187" i="1"/>
  <c r="I186" i="1"/>
  <c r="I185" i="1"/>
  <c r="I184" i="1"/>
  <c r="I183" i="1"/>
  <c r="I182" i="1"/>
  <c r="I181" i="1"/>
  <c r="I180" i="1"/>
  <c r="I179" i="1"/>
  <c r="I178" i="1"/>
  <c r="I177" i="1"/>
  <c r="I176" i="1"/>
  <c r="I175" i="1"/>
  <c r="I174" i="1"/>
  <c r="I173" i="1"/>
  <c r="I172" i="1"/>
  <c r="I171" i="1"/>
  <c r="I170" i="1"/>
  <c r="I169" i="1"/>
  <c r="I168" i="1"/>
  <c r="I167" i="1"/>
  <c r="I166" i="1"/>
  <c r="I165" i="1"/>
  <c r="I164" i="1"/>
  <c r="I163" i="1"/>
  <c r="I162" i="1"/>
  <c r="I161" i="1"/>
  <c r="I160" i="1"/>
  <c r="I159" i="1"/>
  <c r="I158" i="1"/>
  <c r="I157" i="1"/>
  <c r="I156" i="1"/>
  <c r="I155" i="1"/>
  <c r="I154" i="1"/>
  <c r="I153" i="1"/>
  <c r="I152" i="1"/>
  <c r="I30" i="9"/>
  <c r="I31" i="9"/>
  <c r="I32" i="9"/>
  <c r="I33" i="9"/>
  <c r="I34" i="9"/>
  <c r="I35" i="9"/>
  <c r="E37" i="9"/>
  <c r="E38" i="9"/>
  <c r="H37" i="9"/>
  <c r="I37" i="9"/>
  <c r="I38" i="9"/>
  <c r="I40" i="9"/>
  <c r="I41" i="9"/>
  <c r="I42" i="9"/>
  <c r="I43" i="9"/>
  <c r="I44" i="9"/>
  <c r="I45" i="9"/>
  <c r="I46" i="9"/>
  <c r="K30" i="9"/>
  <c r="J30" i="9"/>
  <c r="I17" i="9"/>
  <c r="I18" i="9"/>
  <c r="I19" i="9"/>
  <c r="I20" i="9"/>
  <c r="I21" i="9"/>
  <c r="I22" i="9"/>
  <c r="I23" i="9"/>
  <c r="I24" i="9"/>
  <c r="I25" i="9"/>
  <c r="I26" i="9"/>
  <c r="I27" i="9"/>
  <c r="I28" i="9"/>
  <c r="K17" i="9"/>
  <c r="J17" i="9"/>
  <c r="E30" i="9"/>
  <c r="E31" i="9"/>
  <c r="E32" i="9"/>
  <c r="E33" i="9"/>
  <c r="E34" i="9"/>
  <c r="E35" i="9"/>
  <c r="E40" i="9"/>
  <c r="E41" i="9"/>
  <c r="E42" i="9"/>
  <c r="E43" i="9"/>
  <c r="E44" i="9"/>
  <c r="E45" i="9"/>
  <c r="E46" i="9"/>
  <c r="G30" i="9"/>
  <c r="F30" i="9"/>
  <c r="E17" i="9"/>
  <c r="E18" i="9"/>
  <c r="E19" i="9"/>
  <c r="E20" i="9"/>
  <c r="E21" i="9"/>
  <c r="E22" i="9"/>
  <c r="E23" i="9"/>
  <c r="E24" i="9"/>
  <c r="E25" i="9"/>
  <c r="E26" i="9"/>
  <c r="E27" i="9"/>
  <c r="E28" i="9"/>
  <c r="G17" i="9"/>
  <c r="F17" i="9"/>
  <c r="I3" i="9"/>
  <c r="I4" i="9"/>
  <c r="I5" i="9"/>
  <c r="I6" i="9"/>
  <c r="I7" i="9"/>
  <c r="I8" i="9"/>
  <c r="I9" i="9"/>
  <c r="I10" i="9"/>
  <c r="I12" i="9"/>
  <c r="I13" i="9"/>
  <c r="I14" i="9"/>
  <c r="I15" i="9"/>
  <c r="I16" i="9"/>
  <c r="K3" i="9"/>
  <c r="J3" i="9"/>
  <c r="E3" i="9"/>
  <c r="E4" i="9"/>
  <c r="E5" i="9"/>
  <c r="E6" i="9"/>
  <c r="E7" i="9"/>
  <c r="E8" i="9"/>
  <c r="E9" i="9"/>
  <c r="E10" i="9"/>
  <c r="E12" i="9"/>
  <c r="E13" i="9"/>
  <c r="E14" i="9"/>
  <c r="E15" i="9"/>
  <c r="E16" i="9"/>
  <c r="G3" i="9"/>
  <c r="F3" i="9"/>
  <c r="D41" i="4"/>
  <c r="G41" i="4"/>
  <c r="H41" i="4"/>
  <c r="I41" i="4"/>
  <c r="F41" i="4"/>
  <c r="E57" i="4"/>
  <c r="E56" i="4"/>
  <c r="E55" i="4"/>
  <c r="E54" i="4"/>
  <c r="E53" i="4"/>
  <c r="E52" i="4"/>
  <c r="E51" i="4"/>
  <c r="E50" i="4"/>
  <c r="E49" i="4"/>
  <c r="E48" i="4"/>
  <c r="E46" i="4"/>
  <c r="E45" i="4"/>
  <c r="E44" i="4"/>
  <c r="E43" i="4"/>
  <c r="E42" i="4"/>
  <c r="E41" i="4"/>
  <c r="I26" i="4"/>
  <c r="H26" i="4"/>
  <c r="G26" i="4"/>
  <c r="F26" i="4"/>
  <c r="E37" i="4"/>
  <c r="E36" i="4"/>
  <c r="E35" i="4"/>
  <c r="E34" i="4"/>
  <c r="E33" i="4"/>
  <c r="E32" i="4"/>
  <c r="E31" i="4"/>
  <c r="E30" i="4"/>
  <c r="E29" i="4"/>
  <c r="E28" i="4"/>
  <c r="E27" i="4"/>
  <c r="E26" i="4"/>
  <c r="D26" i="4"/>
  <c r="I10" i="4"/>
  <c r="H10" i="4"/>
  <c r="G10" i="4"/>
  <c r="F10" i="4"/>
  <c r="E23" i="4"/>
  <c r="E22" i="4"/>
  <c r="E21" i="4"/>
  <c r="E20" i="4"/>
  <c r="E19" i="4"/>
  <c r="E17" i="4"/>
  <c r="E16" i="4"/>
  <c r="E15" i="4"/>
  <c r="E14" i="4"/>
  <c r="E13" i="4"/>
  <c r="E12" i="4"/>
  <c r="E11" i="4"/>
  <c r="E10" i="4"/>
  <c r="D10" i="4"/>
  <c r="I118" i="1"/>
  <c r="I115" i="1"/>
  <c r="I114" i="1"/>
  <c r="I113" i="1"/>
  <c r="I109" i="1"/>
  <c r="I108" i="1"/>
  <c r="I107" i="1"/>
  <c r="I106" i="1"/>
  <c r="I105" i="1"/>
  <c r="I104" i="1"/>
  <c r="I102" i="1"/>
  <c r="I101" i="1"/>
  <c r="I63" i="1"/>
  <c r="I100" i="1"/>
  <c r="I89" i="1"/>
  <c r="I88" i="1"/>
  <c r="I87" i="1"/>
  <c r="I70" i="1"/>
  <c r="I72" i="1"/>
  <c r="I71" i="1"/>
  <c r="I69" i="1"/>
  <c r="I66" i="1"/>
  <c r="I67" i="1"/>
  <c r="I68" i="1"/>
  <c r="I65" i="1"/>
  <c r="I64" i="1"/>
  <c r="I62" i="1"/>
  <c r="I32" i="1"/>
  <c r="I31" i="1"/>
  <c r="I30" i="1"/>
  <c r="I29" i="1"/>
  <c r="I28" i="1"/>
  <c r="I27" i="1"/>
  <c r="I26" i="1"/>
  <c r="I22" i="1"/>
  <c r="I21" i="1"/>
  <c r="I20" i="1"/>
  <c r="I19" i="1"/>
  <c r="I18" i="1"/>
  <c r="I17" i="1"/>
  <c r="I16" i="1"/>
  <c r="I15" i="1"/>
  <c r="I25" i="1"/>
  <c r="I24" i="1"/>
  <c r="I14" i="1"/>
  <c r="I23" i="1"/>
  <c r="I13" i="1"/>
  <c r="I12" i="1"/>
  <c r="I11" i="1"/>
  <c r="I10" i="1"/>
  <c r="I9" i="1"/>
  <c r="I8" i="1"/>
  <c r="I7" i="1"/>
  <c r="I6" i="1"/>
  <c r="I5" i="1"/>
  <c r="I4" i="1"/>
  <c r="I3" i="1"/>
</calcChain>
</file>

<file path=xl/sharedStrings.xml><?xml version="1.0" encoding="utf-8"?>
<sst xmlns="http://schemas.openxmlformats.org/spreadsheetml/2006/main" count="3114" uniqueCount="300">
  <si>
    <t>GPS UTM-East</t>
  </si>
  <si>
    <t>GPS UTM-North</t>
  </si>
  <si>
    <t>Location</t>
  </si>
  <si>
    <t>BOCA</t>
  </si>
  <si>
    <t>Trap Name</t>
  </si>
  <si>
    <t>Habitat Type</t>
  </si>
  <si>
    <t>Start Date</t>
  </si>
  <si>
    <t>End Date</t>
  </si>
  <si>
    <t>Species - Scientific Name</t>
  </si>
  <si>
    <t>Sample Date</t>
  </si>
  <si>
    <t>Sample Time</t>
  </si>
  <si>
    <t>Width (mm)</t>
  </si>
  <si>
    <t>Weight (g)</t>
  </si>
  <si>
    <t>FP1</t>
  </si>
  <si>
    <t>Floodplain</t>
  </si>
  <si>
    <t>Brendan Latham, Chris Kirkby</t>
  </si>
  <si>
    <t>Canthon aequinoctialis</t>
  </si>
  <si>
    <t>FP2</t>
  </si>
  <si>
    <t>Eurysternus wittmerorum</t>
  </si>
  <si>
    <t>Phanaeus cambeforti</t>
  </si>
  <si>
    <t>Sylvicanthon bridarolli</t>
  </si>
  <si>
    <t>Canthon angustatus</t>
  </si>
  <si>
    <t>Onthophagus haemotopus</t>
  </si>
  <si>
    <t>Coprophanaeus lancifer</t>
  </si>
  <si>
    <t>FP3</t>
  </si>
  <si>
    <t>Deltochilum orbiculare</t>
  </si>
  <si>
    <t>BF3</t>
  </si>
  <si>
    <t>Dichotomius prietoi</t>
  </si>
  <si>
    <t>Copris sp. Nov</t>
  </si>
  <si>
    <t>BF1</t>
  </si>
  <si>
    <t>Eurysternus hamaticollis</t>
  </si>
  <si>
    <t>BF2</t>
  </si>
  <si>
    <t>Deltochilum amazonicum</t>
  </si>
  <si>
    <t>Dichotomius melzeri</t>
  </si>
  <si>
    <t>TF1</t>
  </si>
  <si>
    <t>Terra Firma</t>
  </si>
  <si>
    <t xml:space="preserve">Deltochilum amazonicum </t>
  </si>
  <si>
    <t>Eurosternus caribaeus</t>
  </si>
  <si>
    <t xml:space="preserve">Eurysternus caribaeus </t>
  </si>
  <si>
    <t xml:space="preserve">Canthon aequinoctialis </t>
  </si>
  <si>
    <t>Canthon luteicollis</t>
  </si>
  <si>
    <t>Eurysternus vastiorum</t>
  </si>
  <si>
    <t>Onthophagus onorei</t>
  </si>
  <si>
    <t>Canthon sp. A</t>
  </si>
  <si>
    <t>Escaped</t>
  </si>
  <si>
    <t>No dungbeetles present</t>
  </si>
  <si>
    <t>TF2</t>
  </si>
  <si>
    <t xml:space="preserve">Eurysternus vastiorum </t>
  </si>
  <si>
    <t>TF3</t>
  </si>
  <si>
    <t>Canthidium discolor</t>
  </si>
  <si>
    <t>Dichotomius mamillatus</t>
  </si>
  <si>
    <t xml:space="preserve">Notes </t>
  </si>
  <si>
    <t>Canthon septammaculatus histrio</t>
  </si>
  <si>
    <t>Dichotomius batesi</t>
  </si>
  <si>
    <t>Probably a male, no horns, two very small horn-bumps</t>
  </si>
  <si>
    <t>Probably a male</t>
  </si>
  <si>
    <t>NA</t>
  </si>
  <si>
    <t>Eurysternus sp nov</t>
  </si>
  <si>
    <t>Names of Observers</t>
  </si>
  <si>
    <t>Canthidium sp. E</t>
  </si>
  <si>
    <t>Canthidium sp. A</t>
  </si>
  <si>
    <t>Eurysternus sp. nov</t>
  </si>
  <si>
    <t>Unidentified</t>
  </si>
  <si>
    <t>No beetles present</t>
  </si>
  <si>
    <t>Ateuchas sp. D</t>
  </si>
  <si>
    <t>End Time (Day 4)</t>
  </si>
  <si>
    <t>Start Time (Day 1)</t>
  </si>
  <si>
    <t>Unknown sp. C</t>
  </si>
  <si>
    <t xml:space="preserve">Recorder: B. Latham. </t>
  </si>
  <si>
    <r>
      <t>Recorder: B. Latham. Species A (possibly</t>
    </r>
    <r>
      <rPr>
        <i/>
        <sz val="11"/>
        <color theme="1"/>
        <rFont val="Calibri"/>
        <family val="2"/>
        <scheme val="minor"/>
      </rPr>
      <t xml:space="preserve"> Canthidium </t>
    </r>
    <r>
      <rPr>
        <sz val="11"/>
        <color theme="1"/>
        <rFont val="Calibri"/>
        <family val="2"/>
        <scheme val="minor"/>
      </rPr>
      <t>sp E)</t>
    </r>
  </si>
  <si>
    <r>
      <t>Recorder: B. Latham. Male beetle. Some likely from previous day's capture. Fixed mesh very much broken from previous morning. Only largest beetles above mesh. All else underneath (which may include some from yesterday). Chris Kirkby released TF dungbeetles + C. lancifer specimens. GPS co-ordinates of ribbon-marked release site: about 50m before TF1,</t>
    </r>
    <r>
      <rPr>
        <b/>
        <sz val="11"/>
        <color theme="1"/>
        <rFont val="Calibri"/>
        <family val="2"/>
        <scheme val="minor"/>
      </rPr>
      <t xml:space="preserve"> 0469856, 8627190</t>
    </r>
    <r>
      <rPr>
        <sz val="11"/>
        <color theme="1"/>
        <rFont val="Calibri"/>
        <family val="2"/>
        <scheme val="minor"/>
      </rPr>
      <t>.</t>
    </r>
  </si>
  <si>
    <r>
      <rPr>
        <sz val="11"/>
        <rFont val="Calibri"/>
        <family val="2"/>
        <scheme val="minor"/>
      </rPr>
      <t>Recorder: B. Latham.</t>
    </r>
    <r>
      <rPr>
        <sz val="11"/>
        <color rgb="FFFF0000"/>
        <rFont val="Calibri"/>
        <family val="2"/>
        <scheme val="minor"/>
      </rPr>
      <t xml:space="preserve"> Uncertainty re: Pitfall &amp; ID. May not be from</t>
    </r>
    <r>
      <rPr>
        <u/>
        <sz val="11"/>
        <color rgb="FFFF0000"/>
        <rFont val="Calibri"/>
        <family val="2"/>
        <scheme val="minor"/>
      </rPr>
      <t xml:space="preserve"> FP1</t>
    </r>
    <r>
      <rPr>
        <sz val="11"/>
        <color rgb="FFFF0000"/>
        <rFont val="Calibri"/>
        <family val="2"/>
        <scheme val="minor"/>
      </rPr>
      <t>. May be from</t>
    </r>
    <r>
      <rPr>
        <u/>
        <sz val="11"/>
        <color rgb="FFFF0000"/>
        <rFont val="Calibri"/>
        <family val="2"/>
        <scheme val="minor"/>
      </rPr>
      <t xml:space="preserve"> BF3</t>
    </r>
    <r>
      <rPr>
        <sz val="11"/>
        <color rgb="FFFF0000"/>
        <rFont val="Calibri"/>
        <family val="2"/>
        <scheme val="minor"/>
      </rPr>
      <t xml:space="preserve">. Best fitting identificaiton </t>
    </r>
    <r>
      <rPr>
        <i/>
        <sz val="11"/>
        <color rgb="FFFF0000"/>
        <rFont val="Calibri"/>
        <family val="2"/>
        <scheme val="minor"/>
      </rPr>
      <t>D. mamillatus</t>
    </r>
    <r>
      <rPr>
        <sz val="11"/>
        <color rgb="FFFF0000"/>
        <rFont val="Calibri"/>
        <family val="2"/>
        <scheme val="minor"/>
      </rPr>
      <t>. However, eyes dark not white. Bottom of thorax shallower angle</t>
    </r>
    <r>
      <rPr>
        <sz val="11"/>
        <rFont val="Calibri"/>
        <family val="2"/>
        <scheme val="minor"/>
      </rPr>
      <t>.</t>
    </r>
  </si>
  <si>
    <t xml:space="preserve">Recorder: B. Latham. Abdomen metallic forest green with striations. Thorax metallic brown, smooth uniform. </t>
  </si>
  <si>
    <t xml:space="preserve">Recorder: B. Latham. Male beetle. </t>
  </si>
  <si>
    <t>Recorder: B. Latham.</t>
  </si>
  <si>
    <t xml:space="preserve">Recorder: B. Latham. This individual is male. Note: TF2 day 1 (25-Nov-16) covered in ants. </t>
  </si>
  <si>
    <r>
      <t xml:space="preserve">Recorder: B. Latham. Escaped </t>
    </r>
    <r>
      <rPr>
        <i/>
        <sz val="11"/>
        <color theme="1"/>
        <rFont val="Calibri"/>
        <family val="2"/>
        <scheme val="minor"/>
      </rPr>
      <t>Canthon</t>
    </r>
    <r>
      <rPr>
        <sz val="11"/>
        <color theme="1"/>
        <rFont val="Calibri"/>
        <family val="2"/>
        <scheme val="minor"/>
      </rPr>
      <t xml:space="preserve"> species A (perhaps browner abdomen) app. 0.5 size of previous individuals. Estimated width 1.9mm. Estimated weight: 0.016g</t>
    </r>
  </si>
  <si>
    <t xml:space="preserve">Recorder: B. Latham. Female beetle. </t>
  </si>
  <si>
    <t>Recorder: B. Latham. One of these was outside the trap, within 15 cm of it</t>
  </si>
  <si>
    <r>
      <rPr>
        <sz val="11"/>
        <rFont val="Calibri"/>
        <family val="2"/>
        <scheme val="minor"/>
      </rPr>
      <t>Recorder: B. Latham.</t>
    </r>
    <r>
      <rPr>
        <sz val="11"/>
        <color rgb="FFFF0000"/>
        <rFont val="Calibri"/>
        <family val="2"/>
        <scheme val="minor"/>
      </rPr>
      <t xml:space="preserve"> Uncertainty re: ID. Weight value illegible. Species name difficult to read; likely </t>
    </r>
    <r>
      <rPr>
        <i/>
        <sz val="11"/>
        <color rgb="FFFF0000"/>
        <rFont val="Calibri"/>
        <family val="2"/>
        <scheme val="minor"/>
      </rPr>
      <t>O. haematopus</t>
    </r>
    <r>
      <rPr>
        <sz val="11"/>
        <color rgb="FFFF0000"/>
        <rFont val="Calibri"/>
        <family val="2"/>
        <scheme val="minor"/>
      </rPr>
      <t>.</t>
    </r>
  </si>
  <si>
    <r>
      <rPr>
        <sz val="11"/>
        <rFont val="Calibri"/>
        <family val="2"/>
        <scheme val="minor"/>
      </rPr>
      <t xml:space="preserve">Recorder: B. Latham. </t>
    </r>
    <r>
      <rPr>
        <b/>
        <sz val="11"/>
        <color rgb="FFFF0000"/>
        <rFont val="Calibri"/>
        <family val="2"/>
        <scheme val="minor"/>
      </rPr>
      <t>Uncertainty re: Pages. 2 pages' of BF1 data lost.</t>
    </r>
    <r>
      <rPr>
        <sz val="11"/>
        <color rgb="FFFF0000"/>
        <rFont val="Calibri"/>
        <family val="2"/>
        <scheme val="minor"/>
      </rPr>
      <t xml:space="preserve"> Pages are stuck together</t>
    </r>
    <r>
      <rPr>
        <sz val="11"/>
        <rFont val="Calibri"/>
        <family val="2"/>
        <scheme val="minor"/>
      </rPr>
      <t>.</t>
    </r>
  </si>
  <si>
    <t>Missing</t>
  </si>
  <si>
    <r>
      <t xml:space="preserve">Recorder: B. Latham. </t>
    </r>
    <r>
      <rPr>
        <sz val="11"/>
        <color rgb="FFFF0000"/>
        <rFont val="Calibri"/>
        <family val="2"/>
        <scheme val="minor"/>
      </rPr>
      <t>1 beetle missing from TF1</t>
    </r>
    <r>
      <rPr>
        <sz val="11"/>
        <color theme="1"/>
        <rFont val="Calibri"/>
        <family val="2"/>
        <scheme val="minor"/>
      </rPr>
      <t>.</t>
    </r>
  </si>
  <si>
    <t>Recorder: B. Latham. 1 beetle in trap FP1.</t>
  </si>
  <si>
    <t>Recorder: B. Latham. 1 beetle in trap FP3. Small. Bait repositioned closer to pitfall opening.</t>
  </si>
  <si>
    <t>Recorder: B. Latham. 1 beetle caught. Not a dung beetle. Perhaps of Coccinellidae family.</t>
  </si>
  <si>
    <r>
      <rPr>
        <sz val="11"/>
        <rFont val="Calibri"/>
        <family val="2"/>
        <scheme val="minor"/>
      </rPr>
      <t>Recorder: B. Latham.</t>
    </r>
    <r>
      <rPr>
        <sz val="11"/>
        <color rgb="FFFF0000"/>
        <rFont val="Calibri"/>
        <family val="2"/>
        <scheme val="minor"/>
      </rPr>
      <t xml:space="preserve"> Uncertainty re: Final day of Cycle 1</t>
    </r>
    <r>
      <rPr>
        <sz val="11"/>
        <rFont val="Calibri"/>
        <family val="2"/>
        <scheme val="minor"/>
      </rPr>
      <t>.</t>
    </r>
    <r>
      <rPr>
        <sz val="11"/>
        <color rgb="FFFF0000"/>
        <rFont val="Calibri"/>
        <family val="2"/>
        <scheme val="minor"/>
      </rPr>
      <t xml:space="preserve"> </t>
    </r>
    <r>
      <rPr>
        <sz val="11"/>
        <rFont val="Calibri"/>
        <family val="2"/>
        <scheme val="minor"/>
      </rPr>
      <t>Presumably no dung beetles caught in any of traps of final day (day 4) of cycle 1, as no explicit mention in field notebook either way.</t>
    </r>
  </si>
  <si>
    <t>14:45?</t>
  </si>
  <si>
    <r>
      <rPr>
        <sz val="11"/>
        <rFont val="Calibri"/>
        <family val="2"/>
        <scheme val="minor"/>
      </rPr>
      <t xml:space="preserve">Recorder: B. Latham. </t>
    </r>
    <r>
      <rPr>
        <sz val="11"/>
        <color rgb="FFFF0000"/>
        <rFont val="Calibri"/>
        <family val="2"/>
        <scheme val="minor"/>
      </rPr>
      <t>Uncertainty re: ID.</t>
    </r>
    <r>
      <rPr>
        <sz val="11"/>
        <color theme="1"/>
        <rFont val="Calibri"/>
        <family val="2"/>
        <scheme val="minor"/>
      </rPr>
      <t xml:space="preserve"> Dark brown striated abdomen with rows of darker brown/black spots. More of the lighter brown colour on thorax. Slightly raised blackish dots. Black dimple, spots further up. Small square plate on head.</t>
    </r>
  </si>
  <si>
    <t>Habitat</t>
  </si>
  <si>
    <t>Day 1</t>
  </si>
  <si>
    <t>Day 2</t>
  </si>
  <si>
    <t>Day 3</t>
  </si>
  <si>
    <t>Day 4</t>
  </si>
  <si>
    <t>Total</t>
  </si>
  <si>
    <t>Number of Species</t>
  </si>
  <si>
    <t>Rank</t>
  </si>
  <si>
    <t>1st</t>
  </si>
  <si>
    <t>2nd</t>
  </si>
  <si>
    <t>3rd</t>
  </si>
  <si>
    <t xml:space="preserve">Species </t>
  </si>
  <si>
    <t>Esc., Miss., Unid.</t>
  </si>
  <si>
    <t xml:space="preserve">Overall most common </t>
  </si>
  <si>
    <t>2nd overall most common</t>
  </si>
  <si>
    <t>3rd overall most common</t>
  </si>
  <si>
    <t>N</t>
  </si>
  <si>
    <t>n(n-1)</t>
  </si>
  <si>
    <t>Total number (n)</t>
  </si>
  <si>
    <t>D</t>
  </si>
  <si>
    <t>N(N-1)</t>
  </si>
  <si>
    <t>Burned Forest</t>
  </si>
  <si>
    <t>SUM width</t>
  </si>
  <si>
    <t>SUM weight</t>
  </si>
  <si>
    <t>Mean weight (g)</t>
  </si>
  <si>
    <t>Total (n)</t>
  </si>
  <si>
    <t>Mean width (mm)</t>
  </si>
  <si>
    <t>est. 6</t>
  </si>
  <si>
    <t>Trap</t>
  </si>
  <si>
    <t>Trap Total</t>
  </si>
  <si>
    <t>Habitat Total</t>
  </si>
  <si>
    <t xml:space="preserve">BF1 </t>
  </si>
  <si>
    <t>Mean Total</t>
  </si>
  <si>
    <t>SD Total</t>
  </si>
  <si>
    <t>Mean p/d</t>
  </si>
  <si>
    <t>SD p/d</t>
  </si>
  <si>
    <t>Mean average individuals per trap per habitat</t>
  </si>
  <si>
    <t>Species Richness</t>
  </si>
  <si>
    <t>Mean of means</t>
  </si>
  <si>
    <t>Mean</t>
  </si>
  <si>
    <t>Standard Error</t>
  </si>
  <si>
    <t>Median</t>
  </si>
  <si>
    <t>Mode</t>
  </si>
  <si>
    <t>Standard Deviation</t>
  </si>
  <si>
    <t>Sample Variance</t>
  </si>
  <si>
    <t>Kurtosis</t>
  </si>
  <si>
    <t>Skewness</t>
  </si>
  <si>
    <t>Range</t>
  </si>
  <si>
    <t>Minimum</t>
  </si>
  <si>
    <t>Maximum</t>
  </si>
  <si>
    <t>Sum</t>
  </si>
  <si>
    <t>Count</t>
  </si>
  <si>
    <t>Descriptive Statistics</t>
  </si>
  <si>
    <t>Variable 1</t>
  </si>
  <si>
    <t>Variable 2</t>
  </si>
  <si>
    <t>Variance</t>
  </si>
  <si>
    <t>Observations</t>
  </si>
  <si>
    <t>Pooled Variance</t>
  </si>
  <si>
    <t>Hypothesized Mean Difference</t>
  </si>
  <si>
    <t>df</t>
  </si>
  <si>
    <t>t Stat</t>
  </si>
  <si>
    <t>P(T&lt;=t) one-tail</t>
  </si>
  <si>
    <t>t Critical one-tail</t>
  </si>
  <si>
    <t>P(T&lt;=t) two-tail</t>
  </si>
  <si>
    <t>t Critical two-tail</t>
  </si>
  <si>
    <t>SD</t>
  </si>
  <si>
    <r>
      <t xml:space="preserve">Weight </t>
    </r>
    <r>
      <rPr>
        <sz val="11"/>
        <color theme="1"/>
        <rFont val="Calibri"/>
        <family val="2"/>
        <scheme val="minor"/>
      </rPr>
      <t>Burned Forest vs. Floodplain</t>
    </r>
  </si>
  <si>
    <r>
      <t>t-Test: Two-Sample Assuming</t>
    </r>
    <r>
      <rPr>
        <b/>
        <sz val="11"/>
        <color theme="1"/>
        <rFont val="Calibri"/>
        <family val="2"/>
        <scheme val="minor"/>
      </rPr>
      <t xml:space="preserve"> Unequal</t>
    </r>
    <r>
      <rPr>
        <sz val="11"/>
        <color theme="1"/>
        <rFont val="Calibri"/>
        <family val="2"/>
        <scheme val="minor"/>
      </rPr>
      <t xml:space="preserve"> Variances</t>
    </r>
  </si>
  <si>
    <r>
      <t xml:space="preserve">t-Test: Two-Sample Assuming </t>
    </r>
    <r>
      <rPr>
        <b/>
        <sz val="11"/>
        <color theme="1"/>
        <rFont val="Calibri"/>
        <family val="2"/>
        <scheme val="minor"/>
      </rPr>
      <t xml:space="preserve">Equal </t>
    </r>
    <r>
      <rPr>
        <sz val="11"/>
        <color theme="1"/>
        <rFont val="Calibri"/>
        <family val="2"/>
        <scheme val="minor"/>
      </rPr>
      <t>Variances</t>
    </r>
  </si>
  <si>
    <r>
      <t xml:space="preserve">t-Test: Two-Sample Assuming </t>
    </r>
    <r>
      <rPr>
        <b/>
        <sz val="11"/>
        <color theme="1"/>
        <rFont val="Calibri"/>
        <family val="2"/>
        <scheme val="minor"/>
      </rPr>
      <t>Equal</t>
    </r>
    <r>
      <rPr>
        <sz val="11"/>
        <color theme="1"/>
        <rFont val="Calibri"/>
        <family val="2"/>
        <scheme val="minor"/>
      </rPr>
      <t xml:space="preserve"> Variances</t>
    </r>
  </si>
  <si>
    <r>
      <t xml:space="preserve">t-Test: Two-Sample Assuming </t>
    </r>
    <r>
      <rPr>
        <b/>
        <sz val="11"/>
        <color theme="1"/>
        <rFont val="Calibri"/>
        <family val="2"/>
        <scheme val="minor"/>
      </rPr>
      <t>Unequal</t>
    </r>
    <r>
      <rPr>
        <sz val="11"/>
        <color theme="1"/>
        <rFont val="Calibri"/>
        <family val="2"/>
        <scheme val="minor"/>
      </rPr>
      <t xml:space="preserve"> Variances</t>
    </r>
  </si>
  <si>
    <t>Highest cross-habitat frequency:</t>
  </si>
  <si>
    <t>Acknowledgements</t>
  </si>
  <si>
    <t>Weight data for only 3 of 4 dung beetles</t>
  </si>
  <si>
    <t>Cycle</t>
  </si>
  <si>
    <r>
      <t xml:space="preserve">Widths </t>
    </r>
    <r>
      <rPr>
        <sz val="11"/>
        <color theme="5"/>
        <rFont val="Calibri"/>
        <family val="2"/>
        <scheme val="minor"/>
      </rPr>
      <t>Burned Forest</t>
    </r>
    <r>
      <rPr>
        <sz val="11"/>
        <color theme="1"/>
        <rFont val="Calibri"/>
        <family val="2"/>
        <scheme val="minor"/>
      </rPr>
      <t xml:space="preserve"> vs. </t>
    </r>
    <r>
      <rPr>
        <sz val="11"/>
        <color rgb="FF0070C0"/>
        <rFont val="Calibri"/>
        <family val="2"/>
        <scheme val="minor"/>
      </rPr>
      <t>Floodplain</t>
    </r>
  </si>
  <si>
    <r>
      <t xml:space="preserve">Widths </t>
    </r>
    <r>
      <rPr>
        <sz val="11"/>
        <color theme="5"/>
        <rFont val="Calibri"/>
        <family val="2"/>
        <scheme val="minor"/>
      </rPr>
      <t>Burned Forest</t>
    </r>
    <r>
      <rPr>
        <sz val="11"/>
        <color theme="1"/>
        <rFont val="Calibri"/>
        <family val="2"/>
        <scheme val="minor"/>
      </rPr>
      <t xml:space="preserve"> vs. </t>
    </r>
    <r>
      <rPr>
        <sz val="11"/>
        <color rgb="FF00B050"/>
        <rFont val="Calibri"/>
        <family val="2"/>
        <scheme val="minor"/>
      </rPr>
      <t>Terra Firma</t>
    </r>
  </si>
  <si>
    <r>
      <t xml:space="preserve">Weight </t>
    </r>
    <r>
      <rPr>
        <sz val="11"/>
        <color theme="5"/>
        <rFont val="Calibri"/>
        <family val="2"/>
        <scheme val="minor"/>
      </rPr>
      <t>Burned Forest</t>
    </r>
    <r>
      <rPr>
        <sz val="11"/>
        <color theme="1"/>
        <rFont val="Calibri"/>
        <family val="2"/>
        <scheme val="minor"/>
      </rPr>
      <t xml:space="preserve"> vs. </t>
    </r>
    <r>
      <rPr>
        <sz val="11"/>
        <color rgb="FF00B050"/>
        <rFont val="Calibri"/>
        <family val="2"/>
        <scheme val="minor"/>
      </rPr>
      <t>Terra Firma</t>
    </r>
  </si>
  <si>
    <t>11:18?</t>
  </si>
  <si>
    <t>Recorder: Unknown. Uncertainty re: sample time, see digital notebook slide 52.</t>
  </si>
  <si>
    <t>Recorder: Unknown.</t>
  </si>
  <si>
    <t>Unknown sp. X</t>
  </si>
  <si>
    <t xml:space="preserve">Recorder: Unknown. Uncertainty re: ID. Metallic brown. Smooth featureless thorax. Dark brown striated abdomen. </t>
  </si>
  <si>
    <t>Canthidium sp. aff deyrollei</t>
  </si>
  <si>
    <t xml:space="preserve">Recorder: Unknown. </t>
  </si>
  <si>
    <t>Ateuchas sp. E?</t>
  </si>
  <si>
    <t>Recorder: Unknown. Uncertainty re: ID.</t>
  </si>
  <si>
    <t>Onthophagus rubrescens</t>
  </si>
  <si>
    <t>Recorder: Unknown. Uncertainty re: ID. Recorder's note: "ATEUCHAS SPP. E (SPP. A)". Abdomen metallic forest green with striations. Thorax metallic brown, smooth.</t>
  </si>
  <si>
    <t xml:space="preserve">Severed thorax &amp; head </t>
  </si>
  <si>
    <t>12:30?</t>
  </si>
  <si>
    <t>Recorder: B. Latham. Male beetle. Code: 003000. Uncertainty re: Sampling time. Small uncertainty as to whether sampling time is ascribed to FP2 (most likely the case though), due to lack of clarity in writing (see digital notebook, slide 52).</t>
  </si>
  <si>
    <t>Recorder: B. Latham. Code: 000100</t>
  </si>
  <si>
    <t>Canthon aequinoctalis</t>
  </si>
  <si>
    <t xml:space="preserve">Recorder: B. Latham. Photo. Uncertainty re: ID - Note (slide 58): 'Dichotomius robustus? Unknown sp. Probably of Ateuchus genus (familiar - sp B). Similar to A. laevicollis and A. batesi and Canthidium batesi. Description: Smooth fronted head, no horns, but ridge. Mottled brown and black all over. Dotted striated black lines on abdomen. </t>
  </si>
  <si>
    <t xml:space="preserve">Dichotomoius robustus </t>
  </si>
  <si>
    <t>Recorder: B. Latham. Note (slide 59): 'Smooth front of head, not sure of pic - has two small horns in the middle of head very close together. Also black not maroon'.</t>
  </si>
  <si>
    <t>app. 9.0</t>
  </si>
  <si>
    <t>app. 0.3</t>
  </si>
  <si>
    <t>Recorder: B. Latham. Uncertainty re: ID &amp; measurements. Possibly P. chalcomelas. Escaped. See slide 60, digitalised field notebook.</t>
  </si>
  <si>
    <t>Ateuchas sp aff pygidalis</t>
  </si>
  <si>
    <t xml:space="preserve">Canthon aequinoctalis </t>
  </si>
  <si>
    <t xml:space="preserve">Ateuchus laevicollis </t>
  </si>
  <si>
    <t>Recorder: B. Latham. Dead beetle.</t>
  </si>
  <si>
    <t xml:space="preserve">Recorder: B. Latham. Uncertainty re: ID. Less pronouneced thorax features. Rounder. </t>
  </si>
  <si>
    <t>Species A (possibly Ateuchas sp. E)</t>
  </si>
  <si>
    <t>Recorder: B. Latham. Uncertainty re: ID. See slide 64.</t>
  </si>
  <si>
    <t>Unknown sp. E</t>
  </si>
  <si>
    <t>Recorder: B. Latham. Uncertainty re: ID. Very similar to Onthophagus haematopus but without horns or thoracic features. Female?</t>
  </si>
  <si>
    <t>Canthidium sp.</t>
  </si>
  <si>
    <t xml:space="preserve">Recorder: B. Latham. Smooth. No prongs. No thoracic features. Thorax metallic dark forest green. Abdomen very dark brown/black, striated. </t>
  </si>
  <si>
    <t>Ateachus sp. A</t>
  </si>
  <si>
    <t xml:space="preserve">Recorder: B. Latham. Similar to Canthidium sp A. Small. Alost entirely black. Striated abdomen. Smooth thorax. No prongs on head. Smooth front (most anterior). Two lines/ridges across head. Ochre-brown bottom (most posterior). </t>
  </si>
  <si>
    <t xml:space="preserve">Recorder: B. Latham. Forest green. Thorax dark brown. Striated abdomen. </t>
  </si>
  <si>
    <t xml:space="preserve">Deltochilum sp. </t>
  </si>
  <si>
    <t xml:space="preserve">Recorder: B. Latham. Uncertainty re: ID. Unfamiliar Deltochilum sp., similar to Canthidium sp. E. Metallic brown thorax. Smooth front and head. Black striated abdomen. </t>
  </si>
  <si>
    <t>Escapee</t>
  </si>
  <si>
    <t>Recorder: B. Latham. Uncertainty re: ID. Possibly Deltochilum howdeni.</t>
  </si>
  <si>
    <t>Recorder: Jordan Graves. Processed. Not coded. Escaped</t>
  </si>
  <si>
    <t>Recorder: Jordan Graves.</t>
  </si>
  <si>
    <t>Phanaeus chalcomelas</t>
  </si>
  <si>
    <t>Recorder: Lauren Bains</t>
  </si>
  <si>
    <t>Recorder: Lauren Bains.</t>
  </si>
  <si>
    <t>Ateuchus sp. E</t>
  </si>
  <si>
    <t xml:space="preserve">Recorder: Jordan Graves. Uncertainty re: ID. Genus: Deltochilum. Similar to D. amazonicum except with a large indent on the thorax. Bright orange antlers. </t>
  </si>
  <si>
    <t xml:space="preserve">Dichotomius ohausi </t>
  </si>
  <si>
    <t>Canthidium sp. aff funebre</t>
  </si>
  <si>
    <t>Ateuchus sp. aff pygidalis</t>
  </si>
  <si>
    <t>Canthidium sp. aff gerstaeckeri</t>
  </si>
  <si>
    <t>Canthonella sp. D</t>
  </si>
  <si>
    <t>Canthon subhyalinus</t>
  </si>
  <si>
    <t>Phanaeus sp.</t>
  </si>
  <si>
    <t>Recorder: Lauren Bains. Escaped. Recorder: P. cambeforti or P. chalcomelas.</t>
  </si>
  <si>
    <t xml:space="preserve">Phanaeus sp. </t>
  </si>
  <si>
    <t>?</t>
  </si>
  <si>
    <t>Recorder: Jessie Murphy.</t>
  </si>
  <si>
    <t>Canthon quinquemaculatus</t>
  </si>
  <si>
    <t>Canthon brunneus</t>
  </si>
  <si>
    <t>Canthidium sp. nov aff gigas</t>
  </si>
  <si>
    <t xml:space="preserve">Canthon virens </t>
  </si>
  <si>
    <t xml:space="preserve">Dichotomus mamillatus </t>
  </si>
  <si>
    <t>Onthophagus haemotopus?</t>
  </si>
  <si>
    <t>Recorder: Jessie Murphy. Uncertainty re: ID. Recorder's note: Canthon subhyalinus (maybe [something (female?)] Onthophagus haematopus)</t>
  </si>
  <si>
    <t>Recorder: Jessie Murphy. Uncertainty re: ID. Recorder's note: Canthon subhyalinus (maybe [something] Onthophagus haematopus)</t>
  </si>
  <si>
    <t>Canthidium bicolor</t>
  </si>
  <si>
    <t>Recorder: B. Latham</t>
  </si>
  <si>
    <t>Canthidium  discolor</t>
  </si>
  <si>
    <t>Recorder: B. Latham. Uncertainty re: species name 'discolor', due to damage to notebook. Likewise re: width &amp; weight.</t>
  </si>
  <si>
    <t>Canthidium sp. E?</t>
  </si>
  <si>
    <t>Recorder: B. Latham. Metallic brown thorax and black striated abdomen.</t>
  </si>
  <si>
    <t>Canthon rubrescens</t>
  </si>
  <si>
    <t>Unknown sp.</t>
  </si>
  <si>
    <t xml:space="preserve">Recorder: B. Latham. Uncertainty re: ID. Metallic brown smooth featureless thorax. Dark brown mottled non-striated abdomen. Pointed head. </t>
  </si>
  <si>
    <t xml:space="preserve">Unknown sp. </t>
  </si>
  <si>
    <t xml:space="preserve">Recorder: B. Latham. Uncertainty re: ID. Photo. Similar to Ontherus laminifer. 9.89mm long. Different head to O. laminifer two small horns at back ridge in front ridge far forward on thorax. </t>
  </si>
  <si>
    <t>Burnt Forest</t>
  </si>
  <si>
    <t>Ateuchus aeneomicans</t>
  </si>
  <si>
    <t>Unknown sp. Z.1</t>
  </si>
  <si>
    <t>Recorder: Unknown. Uncertainty re: ID. Description: Small size, prongless head. Metallic forest green thorax, featureless. Very dark, unifrom brown striated abdomen.</t>
  </si>
  <si>
    <t xml:space="preserve">Recorder: Unknown. Uncertainty re: ID. </t>
  </si>
  <si>
    <t>Unknown sp. Y</t>
  </si>
  <si>
    <t xml:space="preserve">Recorder: Unknown. Description: Metallic brown smooth featureless thorax. Black striated abdomen. </t>
  </si>
  <si>
    <t>Recorder: Unknown. Uncertainty re: ID. Description: Metallic brown smooth featureless thorax. Black striated abdomen.</t>
  </si>
  <si>
    <t>Canthidium cf globulum</t>
  </si>
  <si>
    <t>Recorder: Unknown. Uncertainty re: ID. Description: Metallic brown smooth featureless thorax. Dark brown striated abdomen.</t>
  </si>
  <si>
    <t>Recorder: Unknown. Uncertainty re: ID. Following measurements were circled and then crossed out: Width - 3.05mm, Weight - 0.018g.</t>
  </si>
  <si>
    <t>Unknown sp. A</t>
  </si>
  <si>
    <t xml:space="preserve">Recorder: Unknown. Uncertainty re: ID. Description: Genus: Canthon. Abdomen metallic forest green with striations. Thorax metallic brown, smooth uniform. </t>
  </si>
  <si>
    <t>Unknown sp. Z.2</t>
  </si>
  <si>
    <t>Recorder: Unknown. Uncertainty re: ID. Description: Small size, prongless head. Metallic forest green thorax, featureless. Very dark, unifrom black striated abdomen.</t>
  </si>
  <si>
    <t>Recorder: Unknown. Uncertainty re: ID. Uncertainty re: measurements - note, "severed head". Description: Metallic brown smooth featureless thorax. Black striated abdomen.</t>
  </si>
  <si>
    <t>Unknown sp. Z.3</t>
  </si>
  <si>
    <t>Recorder: Unknown. Uncertainty re: ID. Description: "same as Z, but with light brown + black striated abdomen (as with O. haematopus).</t>
  </si>
  <si>
    <t xml:space="preserve">Dichotomius cacaratus </t>
  </si>
  <si>
    <t>Dichotomius conicollis</t>
  </si>
  <si>
    <t>Dichotomius robustus</t>
  </si>
  <si>
    <t>Recorder: Jordan Graves. Uncertainty re: ID weight value middle 4 figure.</t>
  </si>
  <si>
    <t>Anomiopus brevipes</t>
  </si>
  <si>
    <t>Recorder: Ronan Taylor.</t>
  </si>
  <si>
    <t>Deltochilum howdeni</t>
  </si>
  <si>
    <t>Anomiopus andrei</t>
  </si>
  <si>
    <t>Ateuchus sp. C</t>
  </si>
  <si>
    <t>Ateuchus cf aff pygidalis</t>
  </si>
  <si>
    <t>Recorder: Ronan Taylor. Uncertainty re: ID. A. cf pygidalis or A. sp aff pygidalis.</t>
  </si>
  <si>
    <t>Ateuchus cf pygidalis</t>
  </si>
  <si>
    <t>Unknown sp. Z</t>
  </si>
  <si>
    <t>Recorder: B. Latham. Note, this trap contained 181 beetles, 74 'large' and 104 'small'. Only 20% of the small beetles were identified and measured = 21 individuals. &lt;4mm=small, &gt;4mm=big. These first 21 rows record the small beetles. Uncertainty re: ID. Presumably Sp. Z.1. Description: Small size, prongless head. Metallic forest green thorax, featureless. Very dark, unifrom brown striated abdomen.</t>
  </si>
  <si>
    <t>Recorder: B. Latham. 1 of 21 recorded, of 104 'small' beetles.</t>
  </si>
  <si>
    <t>Onthophagus haematopus</t>
  </si>
  <si>
    <t>Recorder: B. Latham. 1 of 21 recorded, of 104 'small' beetles. Uncertainty re: ID. Presumably Sp. Z.1. Description: Small size, prongless head. Metallic forest green thorax, featureless. Very dark, unifrom brown striated abdomen.</t>
  </si>
  <si>
    <t>Unknown Sp. Z</t>
  </si>
  <si>
    <t>Recorder: B. Latham. Male beetle. 1 of 21 recorded, of 104 'small' beetles. Uncertainty re: ID. Presumably Sp. Z.1. Description: Small size, prongless head. Metallic forest green thorax, featureless. Very dark, unifrom brown striated abdomen.</t>
  </si>
  <si>
    <t>Recorder: B. Latham. Male beelte. 1 of 21 recorded, of 104 'small' beetles. "Even longer horns than above [sp. Z]"Uncertainty re: ID. Description: Small size, prongless head. Metallic forest green thorax, featureless. Very dark, unifrom black striated abdomen.</t>
  </si>
  <si>
    <t>Recorder: B. Latham. 1 of 21 recorded, of 104 'small' beetles. Uncertainty re: ID. Description: Small size, prongless head. Metallic forest green thorax, featureless. Very dark, unifrom black striated abdomen.</t>
  </si>
  <si>
    <t>Interval</t>
  </si>
  <si>
    <t>Recorder: B. Latham. Released C. lancifer specimen at 16:42. Code: 002000.</t>
  </si>
  <si>
    <t>"Similar to Spp. E"</t>
  </si>
  <si>
    <t>"Individual missing abdomen"</t>
  </si>
  <si>
    <t>Recorder: Unknown. Female beetle.</t>
  </si>
  <si>
    <t xml:space="preserve">Dung Beetle Data, Madre de Dios, Peruvian Amazon </t>
  </si>
  <si>
    <r>
      <t xml:space="preserve">Abundance </t>
    </r>
    <r>
      <rPr>
        <b/>
        <sz val="11"/>
        <color theme="0" tint="-0.499984740745262"/>
        <rFont val="Calibri"/>
        <family val="2"/>
        <scheme val="minor"/>
      </rPr>
      <t>CYCLE 1</t>
    </r>
  </si>
  <si>
    <r>
      <t>Species Frequency</t>
    </r>
    <r>
      <rPr>
        <b/>
        <sz val="11"/>
        <color theme="0" tint="-0.499984740745262"/>
        <rFont val="Calibri"/>
        <family val="2"/>
        <scheme val="minor"/>
      </rPr>
      <t xml:space="preserve"> CYCLE 1</t>
    </r>
  </si>
  <si>
    <r>
      <t xml:space="preserve">Most common species per day </t>
    </r>
    <r>
      <rPr>
        <b/>
        <sz val="11"/>
        <color theme="0" tint="-0.499984740745262"/>
        <rFont val="Calibri"/>
        <family val="2"/>
        <scheme val="minor"/>
      </rPr>
      <t>CYCLE 1</t>
    </r>
  </si>
  <si>
    <r>
      <t xml:space="preserve">Simpson's Diversity Index </t>
    </r>
    <r>
      <rPr>
        <b/>
        <sz val="11"/>
        <color theme="0" tint="-0.499984740745262"/>
        <rFont val="Calibri"/>
        <family val="2"/>
        <scheme val="minor"/>
      </rPr>
      <t>CYCLE 1</t>
    </r>
  </si>
  <si>
    <r>
      <t xml:space="preserve">Mean width and mean weight per species and per habitat </t>
    </r>
    <r>
      <rPr>
        <b/>
        <sz val="11"/>
        <color theme="0" tint="-0.499984740745262"/>
        <rFont val="Calibri"/>
        <family val="2"/>
        <scheme val="minor"/>
      </rPr>
      <t>CYCLE 1</t>
    </r>
  </si>
  <si>
    <r>
      <t xml:space="preserve">4x Independent two-sample t-tests </t>
    </r>
    <r>
      <rPr>
        <b/>
        <sz val="11"/>
        <color theme="0" tint="-0.499984740745262"/>
        <rFont val="Calibri"/>
        <family val="2"/>
        <scheme val="minor"/>
      </rPr>
      <t>CYCLE 1</t>
    </r>
  </si>
  <si>
    <t>Recorder: Unknown. Female beetle. Uncertainty. Quote: "Similar to… Onthophagus rubrescens"</t>
  </si>
  <si>
    <t>Recorder: Unknown. Female beetle. Uncertainty re: ID. Z.1, Z.2 or Z.3. Z.1 description: Small size, prongless head. Metallic forest green thorax, featureless. Very dark, unifrom brown striated abdomen.</t>
  </si>
  <si>
    <t>Recorder: Unknown. Male beetle.</t>
  </si>
  <si>
    <t>Recorder: Unknown. Female beetle. Uncertainty re: ID. Description: "same as Z, but with light brown + black striated abdomen (as with O. haematopus).</t>
  </si>
  <si>
    <t>TF2?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</si>
</sst>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33" x14ac:knownFonts="1">
    <font>
      <sz val="11"/>
      <color theme="1"/>
      <name val="Calibri"/>
      <family val="2"/>
      <scheme val="minor"/>
    </font>
    <font>
      <b/>
      <sz val="11"/>
      <color theme="1"/>
      <name val="Calibri"/>
      <family val="2"/>
      <scheme val="minor"/>
    </font>
    <font>
      <b/>
      <sz val="14"/>
      <color theme="1"/>
      <name val="Calibri"/>
      <family val="2"/>
      <scheme val="minor"/>
    </font>
    <font>
      <u/>
      <sz val="11"/>
      <color theme="10"/>
      <name val="Calibri"/>
      <family val="2"/>
      <scheme val="minor"/>
    </font>
    <font>
      <u/>
      <sz val="11"/>
      <color theme="11"/>
      <name val="Calibri"/>
      <family val="2"/>
      <scheme val="minor"/>
    </font>
    <font>
      <sz val="11"/>
      <color rgb="FF000000"/>
      <name val="Calibri"/>
      <family val="2"/>
      <scheme val="minor"/>
    </font>
    <font>
      <b/>
      <i/>
      <sz val="11"/>
      <color theme="1"/>
      <name val="Calibri"/>
      <scheme val="minor"/>
    </font>
    <font>
      <i/>
      <sz val="11"/>
      <color theme="1"/>
      <name val="Calibri"/>
      <scheme val="minor"/>
    </font>
    <font>
      <i/>
      <sz val="11"/>
      <color rgb="FF000000"/>
      <name val="Calibri"/>
      <scheme val="minor"/>
    </font>
    <font>
      <sz val="11"/>
      <color rgb="FFFF0000"/>
      <name val="Calibri"/>
      <family val="2"/>
      <scheme val="minor"/>
    </font>
    <font>
      <i/>
      <sz val="11"/>
      <color theme="1"/>
      <name val="Calibri"/>
      <family val="2"/>
      <scheme val="minor"/>
    </font>
    <font>
      <i/>
      <sz val="11"/>
      <color rgb="FFFF0000"/>
      <name val="Calibri"/>
      <family val="2"/>
      <scheme val="minor"/>
    </font>
    <font>
      <b/>
      <sz val="11"/>
      <color rgb="FFFF0000"/>
      <name val="Calibri"/>
      <family val="2"/>
      <scheme val="minor"/>
    </font>
    <font>
      <b/>
      <i/>
      <sz val="11"/>
      <color theme="1"/>
      <name val="Calibri"/>
      <family val="2"/>
      <scheme val="minor"/>
    </font>
    <font>
      <sz val="11"/>
      <name val="Calibri"/>
      <family val="2"/>
      <scheme val="minor"/>
    </font>
    <font>
      <b/>
      <i/>
      <sz val="11"/>
      <name val="Calibri"/>
      <family val="2"/>
      <scheme val="minor"/>
    </font>
    <font>
      <i/>
      <sz val="11"/>
      <name val="Calibri"/>
      <family val="2"/>
      <scheme val="minor"/>
    </font>
    <font>
      <b/>
      <sz val="11"/>
      <name val="Calibri"/>
      <family val="2"/>
      <scheme val="minor"/>
    </font>
    <font>
      <u/>
      <sz val="11"/>
      <color rgb="FFFF0000"/>
      <name val="Calibri"/>
      <family val="2"/>
      <scheme val="minor"/>
    </font>
    <font>
      <sz val="11"/>
      <color theme="8"/>
      <name val="Calibri"/>
      <family val="2"/>
      <scheme val="minor"/>
    </font>
    <font>
      <sz val="11"/>
      <color theme="5" tint="-0.249977111117893"/>
      <name val="Calibri"/>
      <family val="2"/>
      <scheme val="minor"/>
    </font>
    <font>
      <b/>
      <sz val="11"/>
      <color rgb="FF0070C0"/>
      <name val="Calibri"/>
      <family val="2"/>
      <scheme val="minor"/>
    </font>
    <font>
      <sz val="11"/>
      <color rgb="FF0070C0"/>
      <name val="Calibri"/>
      <family val="2"/>
      <scheme val="minor"/>
    </font>
    <font>
      <sz val="11"/>
      <color theme="5"/>
      <name val="Calibri"/>
      <family val="2"/>
      <scheme val="minor"/>
    </font>
    <font>
      <sz val="11"/>
      <color rgb="FF00B050"/>
      <name val="Calibri"/>
      <family val="2"/>
      <scheme val="minor"/>
    </font>
    <font>
      <b/>
      <sz val="11"/>
      <color theme="5"/>
      <name val="Calibri"/>
      <family val="2"/>
      <scheme val="minor"/>
    </font>
    <font>
      <b/>
      <sz val="11"/>
      <color rgb="FF00B050"/>
      <name val="Calibri"/>
      <family val="2"/>
      <scheme val="minor"/>
    </font>
    <font>
      <i/>
      <sz val="11"/>
      <color theme="5"/>
      <name val="Calibri"/>
      <family val="2"/>
      <scheme val="minor"/>
    </font>
    <font>
      <i/>
      <sz val="11"/>
      <color rgb="FF00B050"/>
      <name val="Calibri"/>
      <family val="2"/>
      <scheme val="minor"/>
    </font>
    <font>
      <i/>
      <sz val="11"/>
      <color rgb="FF0070C0"/>
      <name val="Calibri"/>
      <family val="2"/>
      <scheme val="minor"/>
    </font>
    <font>
      <b/>
      <i/>
      <sz val="11"/>
      <color theme="0" tint="-0.499984740745262"/>
      <name val="Calibri"/>
      <family val="2"/>
      <scheme val="minor"/>
    </font>
    <font>
      <sz val="11"/>
      <color theme="0" tint="-0.499984740745262"/>
      <name val="Calibri"/>
      <family val="2"/>
      <scheme val="minor"/>
    </font>
    <font>
      <b/>
      <sz val="11"/>
      <color theme="0" tint="-0.499984740745262"/>
      <name val="Calibri"/>
      <family val="2"/>
      <scheme val="minor"/>
    </font>
  </fonts>
  <fills count="3">
    <fill>
      <patternFill patternType="none"/>
    </fill>
    <fill>
      <patternFill patternType="gray125"/>
    </fill>
    <fill>
      <patternFill patternType="solid">
        <fgColor rgb="FFFFFF00"/>
        <bgColor indexed="64"/>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right style="thin">
        <color auto="1"/>
      </right>
      <top style="thin">
        <color auto="1"/>
      </top>
      <bottom style="thin">
        <color auto="1"/>
      </bottom>
      <diagonal/>
    </border>
    <border>
      <left style="thin">
        <color auto="1"/>
      </left>
      <right/>
      <top/>
      <bottom/>
      <diagonal/>
    </border>
    <border>
      <left/>
      <right/>
      <top/>
      <bottom style="medium">
        <color indexed="64"/>
      </bottom>
      <diagonal/>
    </border>
    <border>
      <left/>
      <right/>
      <top style="medium">
        <color indexed="64"/>
      </top>
      <bottom style="thin">
        <color indexed="64"/>
      </bottom>
      <diagonal/>
    </border>
  </borders>
  <cellStyleXfs count="73">
    <xf numFmtId="0" fontId="0" fillId="0" borderId="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cellStyleXfs>
  <cellXfs count="169">
    <xf numFmtId="0" fontId="0" fillId="0" borderId="0" xfId="0"/>
    <xf numFmtId="0" fontId="1" fillId="0" borderId="0" xfId="0" applyFont="1"/>
    <xf numFmtId="0" fontId="1" fillId="0" borderId="1" xfId="0" applyFont="1" applyBorder="1" applyAlignment="1">
      <alignment horizontal="center" vertical="center" wrapText="1"/>
    </xf>
    <xf numFmtId="0" fontId="0" fillId="0" borderId="0" xfId="0"/>
    <xf numFmtId="0" fontId="0" fillId="0" borderId="0" xfId="0" applyAlignment="1">
      <alignment horizontal="center" vertical="center"/>
    </xf>
    <xf numFmtId="0" fontId="0" fillId="0" borderId="1" xfId="0" applyBorder="1" applyAlignment="1">
      <alignment horizontal="center" vertical="center"/>
    </xf>
    <xf numFmtId="0" fontId="2" fillId="0" borderId="0" xfId="0" applyFont="1"/>
    <xf numFmtId="15" fontId="0" fillId="0" borderId="1" xfId="0" applyNumberFormat="1" applyBorder="1" applyAlignment="1">
      <alignment horizontal="center" vertical="center"/>
    </xf>
    <xf numFmtId="20" fontId="0" fillId="0" borderId="1" xfId="0" applyNumberFormat="1" applyBorder="1" applyAlignment="1">
      <alignment horizontal="center" vertical="center"/>
    </xf>
    <xf numFmtId="0" fontId="0" fillId="0" borderId="0" xfId="0" applyAlignment="1">
      <alignment horizontal="left"/>
    </xf>
    <xf numFmtId="0" fontId="0" fillId="0" borderId="1" xfId="0" applyBorder="1" applyAlignment="1">
      <alignment horizontal="left" vertical="center"/>
    </xf>
    <xf numFmtId="0" fontId="0" fillId="0" borderId="2" xfId="0" applyFill="1" applyBorder="1" applyAlignment="1">
      <alignment horizontal="center" vertical="center"/>
    </xf>
    <xf numFmtId="0" fontId="5" fillId="0" borderId="1" xfId="0" applyFont="1" applyBorder="1" applyAlignment="1">
      <alignment horizontal="center" vertical="center"/>
    </xf>
    <xf numFmtId="0" fontId="5" fillId="0" borderId="3" xfId="0" applyFont="1" applyBorder="1" applyAlignment="1">
      <alignment horizontal="center" vertical="center"/>
    </xf>
    <xf numFmtId="15" fontId="5" fillId="0" borderId="3" xfId="0" applyNumberFormat="1" applyFont="1" applyBorder="1" applyAlignment="1">
      <alignment horizontal="center" vertical="center"/>
    </xf>
    <xf numFmtId="20" fontId="5" fillId="0" borderId="3" xfId="0" applyNumberFormat="1" applyFont="1" applyBorder="1" applyAlignment="1">
      <alignment horizontal="center" vertical="center"/>
    </xf>
    <xf numFmtId="0" fontId="0" fillId="0" borderId="0" xfId="0" applyAlignment="1">
      <alignment horizontal="center"/>
    </xf>
    <xf numFmtId="0" fontId="5" fillId="0" borderId="0" xfId="0" applyFont="1" applyAlignment="1">
      <alignment horizontal="center"/>
    </xf>
    <xf numFmtId="0" fontId="1" fillId="0" borderId="1" xfId="0" applyFont="1" applyBorder="1" applyAlignment="1">
      <alignment horizontal="center" vertical="center"/>
    </xf>
    <xf numFmtId="0" fontId="1" fillId="0" borderId="0" xfId="0" applyFont="1" applyAlignment="1">
      <alignment horizontal="center"/>
    </xf>
    <xf numFmtId="15" fontId="1" fillId="0" borderId="1" xfId="0" applyNumberFormat="1" applyFont="1" applyBorder="1" applyAlignment="1">
      <alignment horizontal="center" vertical="center"/>
    </xf>
    <xf numFmtId="20" fontId="1" fillId="0" borderId="1" xfId="0" applyNumberFormat="1" applyFont="1" applyBorder="1" applyAlignment="1">
      <alignment horizontal="center" vertical="center"/>
    </xf>
    <xf numFmtId="15" fontId="0" fillId="0" borderId="1" xfId="0" applyNumberFormat="1" applyFont="1" applyBorder="1" applyAlignment="1">
      <alignment horizontal="center" vertical="center"/>
    </xf>
    <xf numFmtId="15" fontId="5" fillId="0" borderId="1" xfId="0" applyNumberFormat="1" applyFont="1" applyBorder="1" applyAlignment="1">
      <alignment horizontal="center" vertical="center"/>
    </xf>
    <xf numFmtId="0" fontId="6" fillId="0" borderId="1" xfId="0" applyFont="1" applyBorder="1" applyAlignment="1">
      <alignment horizontal="center" vertical="center"/>
    </xf>
    <xf numFmtId="0" fontId="7" fillId="0" borderId="1" xfId="0" applyFont="1" applyBorder="1" applyAlignment="1">
      <alignment horizontal="center" vertical="center"/>
    </xf>
    <xf numFmtId="0" fontId="7" fillId="0" borderId="2" xfId="0" applyFont="1" applyFill="1" applyBorder="1" applyAlignment="1">
      <alignment horizontal="center" vertical="center"/>
    </xf>
    <xf numFmtId="0" fontId="8" fillId="0" borderId="3" xfId="0" applyFont="1" applyBorder="1" applyAlignment="1">
      <alignment horizontal="center" vertical="center"/>
    </xf>
    <xf numFmtId="20" fontId="8" fillId="0" borderId="3" xfId="0" applyNumberFormat="1" applyFont="1" applyBorder="1" applyAlignment="1">
      <alignment horizontal="center" vertical="center"/>
    </xf>
    <xf numFmtId="0" fontId="9" fillId="0" borderId="1" xfId="0" applyFont="1" applyBorder="1" applyAlignment="1">
      <alignment horizontal="center" vertical="center"/>
    </xf>
    <xf numFmtId="0" fontId="11" fillId="0" borderId="1" xfId="0" applyFont="1" applyBorder="1" applyAlignment="1">
      <alignment horizontal="center" vertical="center"/>
    </xf>
    <xf numFmtId="0" fontId="10" fillId="0" borderId="1" xfId="0" applyFont="1" applyBorder="1" applyAlignment="1">
      <alignment horizontal="center" vertical="center"/>
    </xf>
    <xf numFmtId="0" fontId="10" fillId="0" borderId="2" xfId="0" applyFont="1" applyFill="1" applyBorder="1" applyAlignment="1">
      <alignment horizontal="center" vertical="center"/>
    </xf>
    <xf numFmtId="0" fontId="9" fillId="0" borderId="0" xfId="0" applyFont="1" applyAlignment="1">
      <alignment horizontal="center"/>
    </xf>
    <xf numFmtId="20" fontId="9" fillId="0" borderId="1" xfId="0" applyNumberFormat="1" applyFont="1" applyBorder="1" applyAlignment="1">
      <alignment horizontal="center" vertical="center"/>
    </xf>
    <xf numFmtId="0" fontId="11" fillId="0" borderId="0" xfId="0" applyFont="1" applyAlignment="1">
      <alignment horizontal="center"/>
    </xf>
    <xf numFmtId="0" fontId="9" fillId="0" borderId="1" xfId="0" applyFont="1" applyBorder="1" applyAlignment="1">
      <alignment horizontal="left" vertical="center"/>
    </xf>
    <xf numFmtId="0" fontId="13" fillId="0" borderId="1" xfId="0" applyFont="1" applyBorder="1" applyAlignment="1">
      <alignment horizontal="center" vertical="center"/>
    </xf>
    <xf numFmtId="0" fontId="11" fillId="0" borderId="2" xfId="0" applyFont="1" applyFill="1" applyBorder="1" applyAlignment="1">
      <alignment horizontal="center" vertical="center"/>
    </xf>
    <xf numFmtId="0" fontId="9" fillId="0" borderId="0" xfId="0" applyFont="1" applyAlignment="1">
      <alignment horizontal="left"/>
    </xf>
    <xf numFmtId="0" fontId="0" fillId="0" borderId="4" xfId="0" applyFill="1" applyBorder="1" applyAlignment="1">
      <alignment horizontal="center" vertical="center"/>
    </xf>
    <xf numFmtId="0" fontId="0" fillId="0" borderId="0" xfId="0" applyFill="1" applyBorder="1" applyAlignment="1">
      <alignment horizontal="center" vertical="center"/>
    </xf>
    <xf numFmtId="15" fontId="1" fillId="0" borderId="0" xfId="0" applyNumberFormat="1" applyFont="1" applyAlignment="1">
      <alignment horizontal="center"/>
    </xf>
    <xf numFmtId="20" fontId="12" fillId="0" borderId="0" xfId="0" applyNumberFormat="1" applyFont="1" applyAlignment="1">
      <alignment horizontal="center"/>
    </xf>
    <xf numFmtId="0" fontId="15" fillId="0" borderId="2" xfId="0" applyFont="1" applyFill="1" applyBorder="1" applyAlignment="1">
      <alignment horizontal="center" vertical="center"/>
    </xf>
    <xf numFmtId="0" fontId="0" fillId="0" borderId="1" xfId="0" applyFont="1" applyBorder="1" applyAlignment="1">
      <alignment horizontal="center" vertical="center"/>
    </xf>
    <xf numFmtId="0" fontId="0" fillId="0" borderId="0" xfId="0" applyFont="1" applyAlignment="1">
      <alignment horizontal="center"/>
    </xf>
    <xf numFmtId="20" fontId="0" fillId="0" borderId="1" xfId="0" applyNumberFormat="1" applyFont="1" applyBorder="1" applyAlignment="1">
      <alignment horizontal="center" vertical="center"/>
    </xf>
    <xf numFmtId="15" fontId="0" fillId="0" borderId="0" xfId="0" applyNumberFormat="1" applyFont="1" applyAlignment="1">
      <alignment horizontal="center"/>
    </xf>
    <xf numFmtId="20" fontId="9" fillId="0" borderId="0" xfId="0" applyNumberFormat="1" applyFont="1" applyAlignment="1">
      <alignment horizontal="center"/>
    </xf>
    <xf numFmtId="0" fontId="16" fillId="0" borderId="2" xfId="0" applyFont="1" applyFill="1" applyBorder="1" applyAlignment="1">
      <alignment horizontal="center" vertical="center"/>
    </xf>
    <xf numFmtId="0" fontId="17" fillId="0" borderId="2" xfId="0" applyFont="1" applyFill="1" applyBorder="1" applyAlignment="1">
      <alignment horizontal="center" vertical="center"/>
    </xf>
    <xf numFmtId="0" fontId="0" fillId="0" borderId="0" xfId="0" applyFill="1" applyBorder="1" applyAlignment="1">
      <alignment horizontal="center"/>
    </xf>
    <xf numFmtId="0" fontId="10" fillId="0" borderId="0" xfId="0" applyFont="1" applyAlignment="1">
      <alignment horizontal="center"/>
    </xf>
    <xf numFmtId="0" fontId="9" fillId="0" borderId="0" xfId="0" applyFont="1" applyFill="1" applyBorder="1" applyAlignment="1">
      <alignment horizontal="center" vertical="center"/>
    </xf>
    <xf numFmtId="20" fontId="14" fillId="0" borderId="1" xfId="0" applyNumberFormat="1" applyFont="1" applyBorder="1" applyAlignment="1">
      <alignment horizontal="center" vertical="center"/>
    </xf>
    <xf numFmtId="0" fontId="11" fillId="0" borderId="0" xfId="0" applyFont="1" applyFill="1" applyBorder="1" applyAlignment="1">
      <alignment horizontal="center" vertical="center"/>
    </xf>
    <xf numFmtId="0" fontId="17" fillId="0" borderId="1" xfId="0" applyFont="1" applyBorder="1" applyAlignment="1">
      <alignment horizontal="center" vertical="center"/>
    </xf>
    <xf numFmtId="15" fontId="17" fillId="0" borderId="1" xfId="0" applyNumberFormat="1" applyFont="1" applyBorder="1" applyAlignment="1">
      <alignment horizontal="center" vertical="center"/>
    </xf>
    <xf numFmtId="20" fontId="17" fillId="0" borderId="1" xfId="0" applyNumberFormat="1" applyFont="1" applyBorder="1" applyAlignment="1">
      <alignment horizontal="center" vertical="center"/>
    </xf>
    <xf numFmtId="0" fontId="15" fillId="0" borderId="1" xfId="0" applyFont="1" applyBorder="1" applyAlignment="1">
      <alignment horizontal="center" vertical="center"/>
    </xf>
    <xf numFmtId="0" fontId="14" fillId="0" borderId="1" xfId="0" applyFont="1" applyBorder="1" applyAlignment="1">
      <alignment horizontal="center" vertical="center"/>
    </xf>
    <xf numFmtId="15" fontId="14" fillId="0" borderId="1" xfId="0" applyNumberFormat="1" applyFont="1" applyBorder="1" applyAlignment="1">
      <alignment horizontal="center" vertical="center"/>
    </xf>
    <xf numFmtId="0" fontId="14" fillId="0" borderId="1" xfId="0" applyFont="1" applyBorder="1" applyAlignment="1">
      <alignment horizontal="left" vertical="center"/>
    </xf>
    <xf numFmtId="0" fontId="10" fillId="0" borderId="0" xfId="0" applyFont="1" applyFill="1" applyBorder="1" applyAlignment="1">
      <alignment horizontal="center"/>
    </xf>
    <xf numFmtId="0" fontId="11" fillId="0" borderId="0" xfId="0" applyFont="1" applyFill="1" applyBorder="1" applyAlignment="1">
      <alignment horizontal="center"/>
    </xf>
    <xf numFmtId="1" fontId="0" fillId="0" borderId="1" xfId="0" applyNumberFormat="1" applyBorder="1" applyAlignment="1">
      <alignment horizontal="center" vertical="center"/>
    </xf>
    <xf numFmtId="1" fontId="0" fillId="0" borderId="0" xfId="0" applyNumberFormat="1" applyFill="1" applyBorder="1" applyAlignment="1">
      <alignment horizontal="center" vertical="center"/>
    </xf>
    <xf numFmtId="0" fontId="19" fillId="0" borderId="1" xfId="0" applyFont="1" applyBorder="1" applyAlignment="1">
      <alignment horizontal="center" vertical="center"/>
    </xf>
    <xf numFmtId="0" fontId="19" fillId="0" borderId="2" xfId="0" applyFont="1" applyFill="1" applyBorder="1" applyAlignment="1">
      <alignment horizontal="center" vertical="center"/>
    </xf>
    <xf numFmtId="0" fontId="20" fillId="0" borderId="1" xfId="0" applyFont="1" applyBorder="1" applyAlignment="1">
      <alignment horizontal="center" vertical="center"/>
    </xf>
    <xf numFmtId="0" fontId="16" fillId="0" borderId="0" xfId="0" applyFont="1" applyAlignment="1">
      <alignment horizontal="center"/>
    </xf>
    <xf numFmtId="1" fontId="0" fillId="0" borderId="1" xfId="0" applyNumberFormat="1" applyFont="1" applyBorder="1" applyAlignment="1">
      <alignment horizontal="center" vertical="center"/>
    </xf>
    <xf numFmtId="0" fontId="14" fillId="0" borderId="2" xfId="0" applyFont="1" applyFill="1" applyBorder="1" applyAlignment="1">
      <alignment horizontal="center" vertical="center"/>
    </xf>
    <xf numFmtId="0" fontId="0" fillId="0" borderId="2" xfId="0" applyFont="1" applyFill="1" applyBorder="1" applyAlignment="1">
      <alignment horizontal="center" vertical="center"/>
    </xf>
    <xf numFmtId="0" fontId="9" fillId="0" borderId="2" xfId="0" applyFont="1" applyFill="1" applyBorder="1" applyAlignment="1">
      <alignment horizontal="center" vertical="center"/>
    </xf>
    <xf numFmtId="0" fontId="16" fillId="0" borderId="1" xfId="0" applyFont="1" applyBorder="1" applyAlignment="1">
      <alignment horizontal="center" vertical="center"/>
    </xf>
    <xf numFmtId="1" fontId="5" fillId="0" borderId="3" xfId="0" applyNumberFormat="1" applyFont="1" applyBorder="1" applyAlignment="1">
      <alignment horizontal="center" vertical="center"/>
    </xf>
    <xf numFmtId="0" fontId="9" fillId="0" borderId="0" xfId="0" applyFont="1" applyFill="1" applyBorder="1" applyAlignment="1">
      <alignment horizontal="center"/>
    </xf>
    <xf numFmtId="1" fontId="9" fillId="0" borderId="0" xfId="0" applyNumberFormat="1" applyFont="1" applyFill="1" applyBorder="1" applyAlignment="1">
      <alignment horizontal="center" vertical="center"/>
    </xf>
    <xf numFmtId="1" fontId="9" fillId="0" borderId="1" xfId="0" applyNumberFormat="1" applyFont="1" applyBorder="1" applyAlignment="1">
      <alignment horizontal="center" vertical="center"/>
    </xf>
    <xf numFmtId="1" fontId="0" fillId="0" borderId="0" xfId="0" applyNumberFormat="1" applyAlignment="1">
      <alignment horizontal="center"/>
    </xf>
    <xf numFmtId="0" fontId="13" fillId="0" borderId="2" xfId="0" applyFont="1" applyFill="1" applyBorder="1" applyAlignment="1">
      <alignment horizontal="center" vertical="center"/>
    </xf>
    <xf numFmtId="0" fontId="1" fillId="0" borderId="0" xfId="0" applyFont="1" applyAlignment="1">
      <alignment horizontal="right"/>
    </xf>
    <xf numFmtId="0" fontId="1" fillId="0" borderId="0" xfId="0" applyFont="1" applyAlignment="1">
      <alignment horizontal="center" vertical="top"/>
    </xf>
    <xf numFmtId="0" fontId="1" fillId="0" borderId="0" xfId="0" applyFont="1" applyAlignment="1">
      <alignment horizontal="right" vertical="top"/>
    </xf>
    <xf numFmtId="164" fontId="0" fillId="0" borderId="0" xfId="0" applyNumberFormat="1" applyAlignment="1">
      <alignment horizontal="center"/>
    </xf>
    <xf numFmtId="164" fontId="0" fillId="0" borderId="0" xfId="0" applyNumberFormat="1" applyFill="1" applyBorder="1" applyAlignment="1">
      <alignment horizontal="center"/>
    </xf>
    <xf numFmtId="164" fontId="0" fillId="0" borderId="1" xfId="0" applyNumberFormat="1" applyBorder="1" applyAlignment="1">
      <alignment horizontal="center" vertical="center"/>
    </xf>
    <xf numFmtId="164" fontId="0" fillId="0" borderId="0" xfId="0" applyNumberFormat="1" applyFill="1" applyBorder="1" applyAlignment="1">
      <alignment horizontal="center" vertical="center"/>
    </xf>
    <xf numFmtId="164" fontId="14" fillId="0" borderId="1" xfId="0" applyNumberFormat="1" applyFont="1" applyBorder="1" applyAlignment="1">
      <alignment horizontal="center" vertical="center"/>
    </xf>
    <xf numFmtId="164" fontId="9" fillId="0" borderId="1" xfId="0" applyNumberFormat="1" applyFont="1" applyBorder="1" applyAlignment="1">
      <alignment horizontal="center" vertical="center"/>
    </xf>
    <xf numFmtId="164" fontId="0" fillId="0" borderId="0" xfId="0" applyNumberFormat="1"/>
    <xf numFmtId="164" fontId="0" fillId="0" borderId="1" xfId="0" applyNumberFormat="1" applyFont="1" applyBorder="1" applyAlignment="1">
      <alignment horizontal="center" vertical="center"/>
    </xf>
    <xf numFmtId="164" fontId="0" fillId="0" borderId="2" xfId="0" applyNumberFormat="1" applyFont="1" applyFill="1" applyBorder="1" applyAlignment="1">
      <alignment horizontal="center" vertical="center"/>
    </xf>
    <xf numFmtId="164" fontId="9" fillId="0" borderId="2" xfId="0" applyNumberFormat="1" applyFont="1" applyFill="1" applyBorder="1" applyAlignment="1">
      <alignment horizontal="center" vertical="center"/>
    </xf>
    <xf numFmtId="164" fontId="5" fillId="0" borderId="3" xfId="0" applyNumberFormat="1" applyFont="1" applyBorder="1" applyAlignment="1">
      <alignment horizontal="center" vertical="center"/>
    </xf>
    <xf numFmtId="1" fontId="0" fillId="0" borderId="0" xfId="0" applyNumberFormat="1"/>
    <xf numFmtId="164" fontId="0" fillId="0" borderId="0" xfId="0" applyNumberFormat="1" applyAlignment="1">
      <alignment horizontal="center" vertical="center"/>
    </xf>
    <xf numFmtId="164" fontId="9" fillId="0" borderId="0" xfId="0" applyNumberFormat="1" applyFont="1" applyAlignment="1">
      <alignment horizontal="center"/>
    </xf>
    <xf numFmtId="2" fontId="5" fillId="0" borderId="3" xfId="0" applyNumberFormat="1" applyFont="1" applyBorder="1" applyAlignment="1">
      <alignment horizontal="center" vertical="center"/>
    </xf>
    <xf numFmtId="2" fontId="0" fillId="0" borderId="0" xfId="0" applyNumberFormat="1" applyAlignment="1">
      <alignment horizontal="center"/>
    </xf>
    <xf numFmtId="2" fontId="0" fillId="0" borderId="1" xfId="0" applyNumberFormat="1" applyBorder="1" applyAlignment="1">
      <alignment horizontal="center" vertical="center"/>
    </xf>
    <xf numFmtId="0" fontId="19" fillId="0" borderId="1" xfId="0" applyFont="1" applyBorder="1" applyAlignment="1">
      <alignment horizontal="left" vertical="center"/>
    </xf>
    <xf numFmtId="1" fontId="0" fillId="0" borderId="2" xfId="0" applyNumberFormat="1" applyFill="1" applyBorder="1" applyAlignment="1">
      <alignment horizontal="center" vertical="center"/>
    </xf>
    <xf numFmtId="2" fontId="0" fillId="0" borderId="0" xfId="0" applyNumberFormat="1"/>
    <xf numFmtId="0" fontId="19" fillId="0" borderId="0" xfId="0" applyFont="1" applyFill="1" applyBorder="1" applyAlignment="1">
      <alignment horizontal="center" vertical="center"/>
    </xf>
    <xf numFmtId="2" fontId="5" fillId="0" borderId="1" xfId="0" applyNumberFormat="1" applyFont="1" applyBorder="1" applyAlignment="1">
      <alignment horizontal="center" vertical="center"/>
    </xf>
    <xf numFmtId="2" fontId="0" fillId="0" borderId="2" xfId="0" applyNumberFormat="1" applyFont="1" applyFill="1" applyBorder="1" applyAlignment="1">
      <alignment horizontal="center" vertical="center"/>
    </xf>
    <xf numFmtId="2" fontId="0" fillId="0" borderId="1" xfId="0" applyNumberFormat="1" applyFont="1" applyBorder="1" applyAlignment="1">
      <alignment horizontal="center" vertical="center"/>
    </xf>
    <xf numFmtId="1" fontId="0" fillId="0" borderId="2" xfId="0" applyNumberFormat="1" applyFont="1" applyFill="1" applyBorder="1" applyAlignment="1">
      <alignment horizontal="center" vertical="center"/>
    </xf>
    <xf numFmtId="2" fontId="14" fillId="0" borderId="1" xfId="0" applyNumberFormat="1" applyFont="1" applyBorder="1" applyAlignment="1">
      <alignment horizontal="center" vertical="center"/>
    </xf>
    <xf numFmtId="2" fontId="14" fillId="0" borderId="0" xfId="0" applyNumberFormat="1" applyFont="1" applyAlignment="1">
      <alignment horizontal="center"/>
    </xf>
    <xf numFmtId="2" fontId="0" fillId="0" borderId="0" xfId="0" applyNumberFormat="1" applyAlignment="1">
      <alignment horizontal="center" vertical="center"/>
    </xf>
    <xf numFmtId="0" fontId="0" fillId="0" borderId="0" xfId="0" applyAlignment="1">
      <alignment vertical="center"/>
    </xf>
    <xf numFmtId="2" fontId="14" fillId="0" borderId="0" xfId="0" applyNumberFormat="1" applyFont="1" applyBorder="1" applyAlignment="1">
      <alignment horizontal="center"/>
    </xf>
    <xf numFmtId="0" fontId="0" fillId="0" borderId="0" xfId="0" applyFill="1" applyBorder="1" applyAlignment="1"/>
    <xf numFmtId="0" fontId="0" fillId="0" borderId="5" xfId="0" applyFill="1" applyBorder="1" applyAlignment="1"/>
    <xf numFmtId="0" fontId="10" fillId="0" borderId="6" xfId="0" applyFont="1" applyFill="1" applyBorder="1" applyAlignment="1">
      <alignment horizontal="center"/>
    </xf>
    <xf numFmtId="2" fontId="0" fillId="0" borderId="0" xfId="0" applyNumberFormat="1" applyFill="1" applyBorder="1" applyAlignment="1">
      <alignment horizontal="center"/>
    </xf>
    <xf numFmtId="2" fontId="0" fillId="0" borderId="5" xfId="0" applyNumberFormat="1" applyFill="1" applyBorder="1" applyAlignment="1">
      <alignment horizontal="center"/>
    </xf>
    <xf numFmtId="0" fontId="0" fillId="2" borderId="0" xfId="0" applyFont="1" applyFill="1" applyBorder="1" applyAlignment="1"/>
    <xf numFmtId="2" fontId="0" fillId="2" borderId="0" xfId="0" applyNumberFormat="1" applyFont="1" applyFill="1" applyBorder="1" applyAlignment="1">
      <alignment horizontal="center"/>
    </xf>
    <xf numFmtId="0" fontId="0" fillId="2" borderId="0" xfId="0" applyFill="1" applyBorder="1" applyAlignment="1"/>
    <xf numFmtId="2" fontId="0" fillId="2" borderId="0" xfId="0" applyNumberFormat="1" applyFill="1" applyBorder="1" applyAlignment="1">
      <alignment horizontal="center"/>
    </xf>
    <xf numFmtId="0" fontId="0" fillId="2" borderId="5" xfId="0" applyFill="1" applyBorder="1" applyAlignment="1"/>
    <xf numFmtId="2" fontId="0" fillId="2" borderId="5" xfId="0" applyNumberFormat="1" applyFill="1" applyBorder="1" applyAlignment="1">
      <alignment horizontal="center"/>
    </xf>
    <xf numFmtId="0" fontId="1" fillId="0" borderId="0" xfId="0" applyFont="1" applyAlignment="1">
      <alignment vertical="center"/>
    </xf>
    <xf numFmtId="2" fontId="0" fillId="0" borderId="0" xfId="0" applyNumberFormat="1" applyFill="1" applyBorder="1" applyAlignment="1"/>
    <xf numFmtId="2" fontId="0" fillId="0" borderId="0" xfId="0" applyNumberFormat="1" applyFill="1" applyBorder="1" applyAlignment="1">
      <alignment horizontal="right"/>
    </xf>
    <xf numFmtId="2" fontId="0" fillId="2" borderId="0" xfId="0" applyNumberFormat="1" applyFill="1" applyBorder="1" applyAlignment="1"/>
    <xf numFmtId="2" fontId="0" fillId="2" borderId="5" xfId="0" applyNumberFormat="1" applyFill="1" applyBorder="1" applyAlignment="1"/>
    <xf numFmtId="0" fontId="17" fillId="0" borderId="0" xfId="0" applyFont="1"/>
    <xf numFmtId="0" fontId="17" fillId="0" borderId="0" xfId="0" applyFont="1" applyAlignment="1">
      <alignment horizontal="center"/>
    </xf>
    <xf numFmtId="0" fontId="1" fillId="0" borderId="2" xfId="0" applyFont="1" applyFill="1" applyBorder="1" applyAlignment="1">
      <alignment horizontal="center" vertical="center" wrapText="1"/>
    </xf>
    <xf numFmtId="0" fontId="21" fillId="0" borderId="1" xfId="0" applyFont="1" applyBorder="1" applyAlignment="1">
      <alignment horizontal="center" vertical="center"/>
    </xf>
    <xf numFmtId="0" fontId="22" fillId="0" borderId="1" xfId="0" applyFont="1" applyBorder="1" applyAlignment="1">
      <alignment horizontal="center" vertical="center"/>
    </xf>
    <xf numFmtId="0" fontId="23" fillId="0" borderId="1" xfId="0" applyFont="1" applyBorder="1" applyAlignment="1">
      <alignment horizontal="center" vertical="center"/>
    </xf>
    <xf numFmtId="0" fontId="24" fillId="0" borderId="1" xfId="0" applyFont="1" applyBorder="1" applyAlignment="1">
      <alignment horizontal="center" vertical="center"/>
    </xf>
    <xf numFmtId="0" fontId="24" fillId="0" borderId="3" xfId="0" applyFont="1" applyBorder="1" applyAlignment="1">
      <alignment horizontal="center" vertical="center"/>
    </xf>
    <xf numFmtId="0" fontId="22" fillId="0" borderId="3" xfId="0" applyFont="1" applyBorder="1" applyAlignment="1">
      <alignment horizontal="center" vertical="center"/>
    </xf>
    <xf numFmtId="0" fontId="23" fillId="0" borderId="3" xfId="0" applyFont="1" applyBorder="1" applyAlignment="1">
      <alignment horizontal="center" vertical="center"/>
    </xf>
    <xf numFmtId="0" fontId="24" fillId="0" borderId="0" xfId="0" applyFont="1" applyAlignment="1">
      <alignment horizontal="left" vertical="center"/>
    </xf>
    <xf numFmtId="0" fontId="24" fillId="0" borderId="1" xfId="0" applyFont="1" applyBorder="1" applyAlignment="1">
      <alignment horizontal="left" vertical="center"/>
    </xf>
    <xf numFmtId="0" fontId="24" fillId="0" borderId="0" xfId="0" applyFont="1" applyFill="1" applyBorder="1" applyAlignment="1">
      <alignment horizontal="center" vertical="center"/>
    </xf>
    <xf numFmtId="0" fontId="24" fillId="0" borderId="0" xfId="0" applyFont="1"/>
    <xf numFmtId="0" fontId="23" fillId="0" borderId="1" xfId="0" applyFont="1" applyBorder="1" applyAlignment="1">
      <alignment horizontal="left" vertical="center"/>
    </xf>
    <xf numFmtId="0" fontId="23" fillId="0" borderId="2" xfId="0" applyFont="1" applyFill="1" applyBorder="1" applyAlignment="1">
      <alignment horizontal="left" vertical="center"/>
    </xf>
    <xf numFmtId="0" fontId="23" fillId="0" borderId="0" xfId="0" applyFont="1" applyFill="1" applyBorder="1" applyAlignment="1">
      <alignment horizontal="center" vertical="center"/>
    </xf>
    <xf numFmtId="0" fontId="23" fillId="0" borderId="0" xfId="0" applyFont="1"/>
    <xf numFmtId="0" fontId="22" fillId="0" borderId="2" xfId="0" applyFont="1" applyFill="1" applyBorder="1" applyAlignment="1">
      <alignment horizontal="center" vertical="center"/>
    </xf>
    <xf numFmtId="0" fontId="25" fillId="0" borderId="0" xfId="0" applyFont="1"/>
    <xf numFmtId="0" fontId="21" fillId="0" borderId="0" xfId="0" applyFont="1"/>
    <xf numFmtId="0" fontId="26" fillId="0" borderId="0" xfId="0" applyFont="1" applyAlignment="1">
      <alignment horizontal="center" vertical="top"/>
    </xf>
    <xf numFmtId="2" fontId="24" fillId="0" borderId="0" xfId="0" applyNumberFormat="1" applyFont="1" applyAlignment="1">
      <alignment horizontal="center"/>
    </xf>
    <xf numFmtId="2" fontId="22" fillId="0" borderId="0" xfId="0" applyNumberFormat="1" applyFont="1" applyAlignment="1">
      <alignment horizontal="center"/>
    </xf>
    <xf numFmtId="2" fontId="22" fillId="0" borderId="1" xfId="0" applyNumberFormat="1" applyFont="1" applyBorder="1" applyAlignment="1">
      <alignment horizontal="center" vertical="center"/>
    </xf>
    <xf numFmtId="2" fontId="22" fillId="0" borderId="0" xfId="0" applyNumberFormat="1" applyFont="1"/>
    <xf numFmtId="2" fontId="23" fillId="0" borderId="0" xfId="0" applyNumberFormat="1" applyFont="1" applyAlignment="1">
      <alignment horizontal="center"/>
    </xf>
    <xf numFmtId="0" fontId="23" fillId="0" borderId="0" xfId="0" applyFont="1" applyAlignment="1">
      <alignment horizontal="center"/>
    </xf>
    <xf numFmtId="0" fontId="24" fillId="0" borderId="0" xfId="0" applyFont="1" applyAlignment="1">
      <alignment horizontal="center"/>
    </xf>
    <xf numFmtId="0" fontId="27" fillId="0" borderId="6" xfId="0" applyFont="1" applyFill="1" applyBorder="1" applyAlignment="1">
      <alignment horizontal="center"/>
    </xf>
    <xf numFmtId="0" fontId="28" fillId="0" borderId="6" xfId="0" applyFont="1" applyFill="1" applyBorder="1" applyAlignment="1">
      <alignment horizontal="center"/>
    </xf>
    <xf numFmtId="0" fontId="29" fillId="0" borderId="6" xfId="0" applyFont="1" applyFill="1" applyBorder="1" applyAlignment="1">
      <alignment horizontal="center"/>
    </xf>
    <xf numFmtId="0" fontId="30" fillId="0" borderId="2" xfId="0" applyFont="1" applyFill="1" applyBorder="1" applyAlignment="1">
      <alignment horizontal="center" vertical="center"/>
    </xf>
    <xf numFmtId="15" fontId="30" fillId="0" borderId="1" xfId="0" applyNumberFormat="1" applyFont="1" applyBorder="1" applyAlignment="1">
      <alignment horizontal="center" vertical="center"/>
    </xf>
    <xf numFmtId="0" fontId="31" fillId="0" borderId="1" xfId="0" applyFont="1" applyBorder="1" applyAlignment="1">
      <alignment horizontal="left" vertical="center"/>
    </xf>
    <xf numFmtId="0" fontId="31" fillId="0" borderId="0" xfId="0" applyFont="1"/>
    <xf numFmtId="0" fontId="31" fillId="0" borderId="0" xfId="0" applyFont="1" applyAlignment="1">
      <alignment horizontal="center"/>
    </xf>
  </cellXfs>
  <cellStyles count="73">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Followed Hyperlink" xfId="62" builtinId="9" hidden="1"/>
    <cellStyle name="Followed Hyperlink" xfId="64" builtinId="9" hidden="1"/>
    <cellStyle name="Followed Hyperlink" xfId="66" builtinId="9" hidden="1"/>
    <cellStyle name="Followed Hyperlink" xfId="68" builtinId="9" hidden="1"/>
    <cellStyle name="Followed Hyperlink" xfId="70" builtinId="9" hidden="1"/>
    <cellStyle name="Followed Hyperlink" xfId="72"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Hyperlink" xfId="65" builtinId="8" hidden="1"/>
    <cellStyle name="Hyperlink" xfId="67" builtinId="8" hidden="1"/>
    <cellStyle name="Hyperlink" xfId="69" builtinId="8" hidden="1"/>
    <cellStyle name="Hyperlink" xfId="71" builtinId="8" hidden="1"/>
    <cellStyle name="Normal"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sz="1800" b="1"/>
              <a:t>Mean average individuals per trap per habitat</a:t>
            </a:r>
            <a:r>
              <a:rPr lang="en-GB" sz="1800" b="1" baseline="0"/>
              <a:t> (+ 1 SD)</a:t>
            </a:r>
            <a:endParaRPr lang="en-GB" sz="1800" b="1"/>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1574967080243849"/>
          <c:y val="0.21318115295098691"/>
          <c:w val="0.86650213484924343"/>
          <c:h val="0.67430041802493734"/>
        </c:manualLayout>
      </c:layout>
      <c:lineChart>
        <c:grouping val="standard"/>
        <c:varyColors val="0"/>
        <c:ser>
          <c:idx val="0"/>
          <c:order val="0"/>
          <c:spPr>
            <a:ln w="28575" cap="rnd">
              <a:solidFill>
                <a:schemeClr val="accent6">
                  <a:lumMod val="75000"/>
                </a:schemeClr>
              </a:solidFill>
              <a:round/>
            </a:ln>
            <a:effectLst/>
          </c:spPr>
          <c:marker>
            <c:symbol val="circle"/>
            <c:size val="5"/>
            <c:spPr>
              <a:solidFill>
                <a:schemeClr val="accent1"/>
              </a:solidFill>
              <a:ln w="9525">
                <a:solidFill>
                  <a:schemeClr val="accent6">
                    <a:lumMod val="75000"/>
                  </a:schemeClr>
                </a:solidFill>
              </a:ln>
              <a:effectLst/>
            </c:spPr>
          </c:marker>
          <c:trendline>
            <c:spPr>
              <a:ln w="19050" cap="rnd">
                <a:solidFill>
                  <a:schemeClr val="accent6">
                    <a:lumMod val="75000"/>
                  </a:schemeClr>
                </a:solidFill>
                <a:prstDash val="sysDot"/>
              </a:ln>
              <a:effectLst/>
            </c:spPr>
            <c:trendlineType val="linear"/>
            <c:dispRSqr val="0"/>
            <c:dispEq val="0"/>
          </c:trendline>
          <c:errBars>
            <c:errDir val="y"/>
            <c:errBarType val="plus"/>
            <c:errValType val="cust"/>
            <c:noEndCap val="0"/>
            <c:plus>
              <c:numRef>
                <c:f>'Abundance &amp; Species Richness'!$C$7:$F$7</c:f>
                <c:numCache>
                  <c:formatCode>General</c:formatCode>
                  <c:ptCount val="4"/>
                  <c:pt idx="0">
                    <c:v>7</c:v>
                  </c:pt>
                  <c:pt idx="1">
                    <c:v>1.5275252316519463</c:v>
                  </c:pt>
                  <c:pt idx="2">
                    <c:v>0.57735026918962584</c:v>
                  </c:pt>
                  <c:pt idx="3">
                    <c:v>0</c:v>
                  </c:pt>
                </c:numCache>
              </c:numRef>
            </c:plus>
            <c:minus>
              <c:numLit>
                <c:formatCode>General</c:formatCode>
                <c:ptCount val="1"/>
                <c:pt idx="0">
                  <c:v>1</c:v>
                </c:pt>
              </c:numLit>
            </c:minus>
            <c:spPr>
              <a:noFill/>
              <a:ln w="9525" cap="flat" cmpd="sng" algn="ctr">
                <a:solidFill>
                  <a:schemeClr val="tx1">
                    <a:lumMod val="65000"/>
                    <a:lumOff val="35000"/>
                  </a:schemeClr>
                </a:solidFill>
                <a:round/>
              </a:ln>
              <a:effectLst/>
            </c:spPr>
          </c:errBars>
          <c:cat>
            <c:strRef>
              <c:f>'Abundance &amp; Species Richness'!$B$26:$E$26</c:f>
              <c:strCache>
                <c:ptCount val="4"/>
                <c:pt idx="0">
                  <c:v>Day 1</c:v>
                </c:pt>
                <c:pt idx="1">
                  <c:v>Day 2</c:v>
                </c:pt>
                <c:pt idx="2">
                  <c:v>Day 3</c:v>
                </c:pt>
                <c:pt idx="3">
                  <c:v>Day 4</c:v>
                </c:pt>
              </c:strCache>
            </c:strRef>
          </c:cat>
          <c:val>
            <c:numRef>
              <c:f>'Abundance &amp; Species Richness'!$B$27:$E$27</c:f>
              <c:numCache>
                <c:formatCode>0</c:formatCode>
                <c:ptCount val="4"/>
                <c:pt idx="0">
                  <c:v>12</c:v>
                </c:pt>
                <c:pt idx="1">
                  <c:v>3.3333333333333335</c:v>
                </c:pt>
                <c:pt idx="2">
                  <c:v>0.33333333333333331</c:v>
                </c:pt>
                <c:pt idx="3">
                  <c:v>0</c:v>
                </c:pt>
              </c:numCache>
            </c:numRef>
          </c:val>
          <c:smooth val="0"/>
          <c:extLst>
            <c:ext xmlns:c15="http://schemas.microsoft.com/office/drawing/2012/chart" uri="{02D57815-91ED-43cb-92C2-25804820EDAC}">
              <c15:filteredSeriesTitle>
                <c15:tx>
                  <c:strRef>
                    <c:extLst>
                      <c:ext uri="{02D57815-91ED-43cb-92C2-25804820EDAC}">
                        <c15:formulaRef>
                          <c15:sqref> </c15:sqref>
                        </c15:formulaRef>
                      </c:ext>
                    </c:extLst>
                  </c:strRef>
                </c15:tx>
              </c15:filteredSeriesTitle>
            </c:ext>
            <c:ext xmlns:c16="http://schemas.microsoft.com/office/drawing/2014/chart" uri="{C3380CC4-5D6E-409C-BE32-E72D297353CC}">
              <c16:uniqueId val="{00000000-A294-446B-B4BD-03113A79D473}"/>
            </c:ext>
          </c:extLst>
        </c:ser>
        <c:ser>
          <c:idx val="1"/>
          <c:order val="1"/>
          <c:spPr>
            <a:ln w="28575" cap="rnd">
              <a:solidFill>
                <a:schemeClr val="accent5"/>
              </a:solidFill>
              <a:round/>
            </a:ln>
            <a:effectLst/>
          </c:spPr>
          <c:marker>
            <c:symbol val="circle"/>
            <c:size val="5"/>
            <c:spPr>
              <a:solidFill>
                <a:schemeClr val="accent2"/>
              </a:solidFill>
              <a:ln w="9525">
                <a:solidFill>
                  <a:schemeClr val="accent5"/>
                </a:solidFill>
              </a:ln>
              <a:effectLst/>
            </c:spPr>
          </c:marker>
          <c:trendline>
            <c:spPr>
              <a:ln w="19050" cap="rnd">
                <a:solidFill>
                  <a:schemeClr val="accent5"/>
                </a:solidFill>
                <a:prstDash val="sysDot"/>
              </a:ln>
              <a:effectLst/>
            </c:spPr>
            <c:trendlineType val="linear"/>
            <c:dispRSqr val="0"/>
            <c:dispEq val="0"/>
          </c:trendline>
          <c:errBars>
            <c:errDir val="y"/>
            <c:errBarType val="plus"/>
            <c:errValType val="cust"/>
            <c:noEndCap val="0"/>
            <c:plus>
              <c:numRef>
                <c:f>'Abundance &amp; Species Richness'!$C$13:$F$13</c:f>
                <c:numCache>
                  <c:formatCode>General</c:formatCode>
                  <c:ptCount val="4"/>
                  <c:pt idx="0">
                    <c:v>0.57735026918962629</c:v>
                  </c:pt>
                  <c:pt idx="1">
                    <c:v>0.57735026918962584</c:v>
                  </c:pt>
                  <c:pt idx="2">
                    <c:v>2.6457513110645907</c:v>
                  </c:pt>
                  <c:pt idx="3">
                    <c:v>0</c:v>
                  </c:pt>
                </c:numCache>
              </c:numRef>
            </c:plus>
            <c:minus>
              <c:numLit>
                <c:formatCode>General</c:formatCode>
                <c:ptCount val="1"/>
                <c:pt idx="0">
                  <c:v>1</c:v>
                </c:pt>
              </c:numLit>
            </c:minus>
            <c:spPr>
              <a:noFill/>
              <a:ln w="9525" cap="flat" cmpd="sng" algn="ctr">
                <a:solidFill>
                  <a:schemeClr val="tx1">
                    <a:lumMod val="65000"/>
                    <a:lumOff val="35000"/>
                  </a:schemeClr>
                </a:solidFill>
                <a:round/>
              </a:ln>
              <a:effectLst/>
            </c:spPr>
          </c:errBars>
          <c:cat>
            <c:strRef>
              <c:f>'Abundance &amp; Species Richness'!$B$26:$E$26</c:f>
              <c:strCache>
                <c:ptCount val="4"/>
                <c:pt idx="0">
                  <c:v>Day 1</c:v>
                </c:pt>
                <c:pt idx="1">
                  <c:v>Day 2</c:v>
                </c:pt>
                <c:pt idx="2">
                  <c:v>Day 3</c:v>
                </c:pt>
                <c:pt idx="3">
                  <c:v>Day 4</c:v>
                </c:pt>
              </c:strCache>
            </c:strRef>
          </c:cat>
          <c:val>
            <c:numRef>
              <c:f>'Abundance &amp; Species Richness'!$B$28:$E$28</c:f>
              <c:numCache>
                <c:formatCode>0</c:formatCode>
                <c:ptCount val="4"/>
                <c:pt idx="0">
                  <c:v>2.6666666666666665</c:v>
                </c:pt>
                <c:pt idx="1">
                  <c:v>1.3333333333333333</c:v>
                </c:pt>
                <c:pt idx="2">
                  <c:v>2</c:v>
                </c:pt>
                <c:pt idx="3">
                  <c:v>0</c:v>
                </c:pt>
              </c:numCache>
            </c:numRef>
          </c:val>
          <c:smooth val="0"/>
          <c:extLst>
            <c:ext xmlns:c15="http://schemas.microsoft.com/office/drawing/2012/chart" uri="{02D57815-91ED-43cb-92C2-25804820EDAC}">
              <c15:filteredSeriesTitle>
                <c15:tx>
                  <c:strRef>
                    <c:extLst>
                      <c:ext uri="{02D57815-91ED-43cb-92C2-25804820EDAC}">
                        <c15:formulaRef>
                          <c15:sqref> </c15:sqref>
                        </c15:formulaRef>
                      </c:ext>
                    </c:extLst>
                  </c:strRef>
                </c15:tx>
              </c15:filteredSeriesTitle>
            </c:ext>
            <c:ext xmlns:c16="http://schemas.microsoft.com/office/drawing/2014/chart" uri="{C3380CC4-5D6E-409C-BE32-E72D297353CC}">
              <c16:uniqueId val="{00000001-A294-446B-B4BD-03113A79D473}"/>
            </c:ext>
          </c:extLst>
        </c:ser>
        <c:ser>
          <c:idx val="2"/>
          <c:order val="2"/>
          <c:spPr>
            <a:ln w="28575" cap="rnd">
              <a:solidFill>
                <a:schemeClr val="accent2">
                  <a:lumMod val="75000"/>
                </a:schemeClr>
              </a:solidFill>
              <a:round/>
            </a:ln>
            <a:effectLst/>
          </c:spPr>
          <c:marker>
            <c:symbol val="circle"/>
            <c:size val="5"/>
            <c:spPr>
              <a:solidFill>
                <a:schemeClr val="accent3"/>
              </a:solidFill>
              <a:ln w="9525">
                <a:solidFill>
                  <a:schemeClr val="accent2">
                    <a:lumMod val="75000"/>
                  </a:schemeClr>
                </a:solidFill>
              </a:ln>
              <a:effectLst/>
            </c:spPr>
          </c:marker>
          <c:trendline>
            <c:spPr>
              <a:ln w="19050" cap="rnd">
                <a:solidFill>
                  <a:schemeClr val="accent2">
                    <a:lumMod val="75000"/>
                  </a:schemeClr>
                </a:solidFill>
                <a:prstDash val="sysDot"/>
              </a:ln>
              <a:effectLst/>
            </c:spPr>
            <c:trendlineType val="linear"/>
            <c:dispRSqr val="0"/>
            <c:dispEq val="0"/>
          </c:trendline>
          <c:errBars>
            <c:errDir val="y"/>
            <c:errBarType val="plus"/>
            <c:errValType val="cust"/>
            <c:noEndCap val="0"/>
            <c:plus>
              <c:numRef>
                <c:f>'Abundance &amp; Species Richness'!$C$19:$F$19</c:f>
                <c:numCache>
                  <c:formatCode>General</c:formatCode>
                  <c:ptCount val="4"/>
                  <c:pt idx="0">
                    <c:v>0.57735026918962473</c:v>
                  </c:pt>
                  <c:pt idx="1">
                    <c:v>13</c:v>
                  </c:pt>
                  <c:pt idx="2">
                    <c:v>2.8867513459481287</c:v>
                  </c:pt>
                  <c:pt idx="3">
                    <c:v>0</c:v>
                  </c:pt>
                </c:numCache>
              </c:numRef>
            </c:plus>
            <c:minus>
              <c:numLit>
                <c:formatCode>General</c:formatCode>
                <c:ptCount val="1"/>
                <c:pt idx="0">
                  <c:v>1</c:v>
                </c:pt>
              </c:numLit>
            </c:minus>
            <c:spPr>
              <a:noFill/>
              <a:ln w="9525" cap="flat" cmpd="sng" algn="ctr">
                <a:solidFill>
                  <a:schemeClr val="tx1">
                    <a:lumMod val="65000"/>
                    <a:lumOff val="35000"/>
                  </a:schemeClr>
                </a:solidFill>
                <a:round/>
              </a:ln>
              <a:effectLst/>
            </c:spPr>
          </c:errBars>
          <c:cat>
            <c:strRef>
              <c:f>'Abundance &amp; Species Richness'!$B$26:$E$26</c:f>
              <c:strCache>
                <c:ptCount val="4"/>
                <c:pt idx="0">
                  <c:v>Day 1</c:v>
                </c:pt>
                <c:pt idx="1">
                  <c:v>Day 2</c:v>
                </c:pt>
                <c:pt idx="2">
                  <c:v>Day 3</c:v>
                </c:pt>
                <c:pt idx="3">
                  <c:v>Day 4</c:v>
                </c:pt>
              </c:strCache>
            </c:strRef>
          </c:cat>
          <c:val>
            <c:numRef>
              <c:f>'Abundance &amp; Species Richness'!$B$29:$E$29</c:f>
              <c:numCache>
                <c:formatCode>0</c:formatCode>
                <c:ptCount val="4"/>
                <c:pt idx="0">
                  <c:v>3.6666666666666665</c:v>
                </c:pt>
                <c:pt idx="1">
                  <c:v>9</c:v>
                </c:pt>
                <c:pt idx="2">
                  <c:v>1.6666666666666667</c:v>
                </c:pt>
                <c:pt idx="3">
                  <c:v>0</c:v>
                </c:pt>
              </c:numCache>
            </c:numRef>
          </c:val>
          <c:smooth val="0"/>
          <c:extLst>
            <c:ext xmlns:c15="http://schemas.microsoft.com/office/drawing/2012/chart" uri="{02D57815-91ED-43cb-92C2-25804820EDAC}">
              <c15:filteredSeriesTitle>
                <c15:tx>
                  <c:strRef>
                    <c:extLst>
                      <c:ext uri="{02D57815-91ED-43cb-92C2-25804820EDAC}">
                        <c15:formulaRef>
                          <c15:sqref> </c15:sqref>
                        </c15:formulaRef>
                      </c:ext>
                    </c:extLst>
                  </c:strRef>
                </c15:tx>
              </c15:filteredSeriesTitle>
            </c:ext>
            <c:ext xmlns:c16="http://schemas.microsoft.com/office/drawing/2014/chart" uri="{C3380CC4-5D6E-409C-BE32-E72D297353CC}">
              <c16:uniqueId val="{00000002-A294-446B-B4BD-03113A79D473}"/>
            </c:ext>
          </c:extLst>
        </c:ser>
        <c:dLbls>
          <c:showLegendKey val="0"/>
          <c:showVal val="0"/>
          <c:showCatName val="0"/>
          <c:showSerName val="0"/>
          <c:showPercent val="0"/>
          <c:showBubbleSize val="0"/>
        </c:dLbls>
        <c:marker val="1"/>
        <c:smooth val="0"/>
        <c:axId val="140343456"/>
        <c:axId val="140351000"/>
      </c:lineChart>
      <c:catAx>
        <c:axId val="14034345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sz="1200" b="0"/>
                  <a:t>Sample Time</a:t>
                </a:r>
              </a:p>
            </c:rich>
          </c:tx>
          <c:layout>
            <c:manualLayout>
              <c:xMode val="edge"/>
              <c:yMode val="edge"/>
              <c:x val="0.4616406668429841"/>
              <c:y val="0.95274979273878957"/>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140351000"/>
        <c:crosses val="autoZero"/>
        <c:auto val="0"/>
        <c:lblAlgn val="ctr"/>
        <c:lblOffset val="100"/>
        <c:noMultiLvlLbl val="0"/>
      </c:catAx>
      <c:valAx>
        <c:axId val="140351000"/>
        <c:scaling>
          <c:orientation val="minMax"/>
          <c:max val="22"/>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sz="1200" b="0"/>
                  <a:t>Mean Abundance (n)</a:t>
                </a:r>
              </a:p>
            </c:rich>
          </c:tx>
          <c:layout>
            <c:manualLayout>
              <c:xMode val="edge"/>
              <c:yMode val="edge"/>
              <c:x val="1.4932415365045072E-2"/>
              <c:y val="0.44678818307545709"/>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140343456"/>
        <c:crosses val="autoZero"/>
        <c:crossBetween val="between"/>
      </c:valAx>
      <c:spPr>
        <a:noFill/>
        <a:ln>
          <a:noFill/>
        </a:ln>
        <a:effectLst/>
      </c:spPr>
    </c:plotArea>
    <c:legend>
      <c:legendPos val="b"/>
      <c:layout>
        <c:manualLayout>
          <c:xMode val="edge"/>
          <c:yMode val="edge"/>
          <c:x val="1.0084677753232308E-3"/>
          <c:y val="0.11769670712558312"/>
          <c:w val="0.99465527800904385"/>
          <c:h val="6.2591433712707298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3175" cap="flat" cmpd="sng" algn="ctr">
      <a:solidFill>
        <a:sysClr val="windowText" lastClr="000000"/>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3" Type="http://schemas.openxmlformats.org/officeDocument/2006/relationships/image" Target="../media/image3.JPG"/><Relationship Id="rId2" Type="http://schemas.openxmlformats.org/officeDocument/2006/relationships/image" Target="../media/image2.png"/><Relationship Id="rId1" Type="http://schemas.openxmlformats.org/officeDocument/2006/relationships/image" Target="../media/image1.JPG"/></Relationships>
</file>

<file path=xl/drawings/_rels/drawing7.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0</xdr:col>
      <xdr:colOff>167640</xdr:colOff>
      <xdr:row>19</xdr:row>
      <xdr:rowOff>53340</xdr:rowOff>
    </xdr:from>
    <xdr:to>
      <xdr:col>7</xdr:col>
      <xdr:colOff>563880</xdr:colOff>
      <xdr:row>20</xdr:row>
      <xdr:rowOff>154305</xdr:rowOff>
    </xdr:to>
    <xdr:sp macro="" textlink="">
      <xdr:nvSpPr>
        <xdr:cNvPr id="4" name="TextBox 3">
          <a:extLst>
            <a:ext uri="{FF2B5EF4-FFF2-40B4-BE49-F238E27FC236}">
              <a16:creationId xmlns:a16="http://schemas.microsoft.com/office/drawing/2014/main" id="{6EFBF864-51E9-451A-AD02-B23D5B89B9AB}"/>
            </a:ext>
          </a:extLst>
        </xdr:cNvPr>
        <xdr:cNvSpPr txBox="1"/>
      </xdr:nvSpPr>
      <xdr:spPr>
        <a:xfrm>
          <a:off x="167640" y="3528060"/>
          <a:ext cx="5204460" cy="28384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solidFill>
                <a:srgbClr val="FF0000"/>
              </a:solidFill>
            </a:rPr>
            <a:t>Two</a:t>
          </a:r>
          <a:r>
            <a:rPr lang="en-GB" sz="1100" baseline="0">
              <a:solidFill>
                <a:srgbClr val="FF0000"/>
              </a:solidFill>
            </a:rPr>
            <a:t> pages' of data, most likely all of </a:t>
          </a:r>
          <a:r>
            <a:rPr lang="en-GB" sz="1100" i="1" baseline="0">
              <a:solidFill>
                <a:schemeClr val="accent2"/>
              </a:solidFill>
            </a:rPr>
            <a:t>Burned Forest </a:t>
          </a:r>
          <a:r>
            <a:rPr lang="en-GB" sz="1100" i="1" baseline="0">
              <a:solidFill>
                <a:srgbClr val="FF0000"/>
              </a:solidFill>
            </a:rPr>
            <a:t>Day 2 data</a:t>
          </a:r>
          <a:r>
            <a:rPr lang="en-GB" sz="1100" baseline="0">
              <a:solidFill>
                <a:srgbClr val="FF0000"/>
              </a:solidFill>
            </a:rPr>
            <a:t>, </a:t>
          </a:r>
          <a:r>
            <a:rPr lang="en-GB" sz="1100" i="1" baseline="0">
              <a:solidFill>
                <a:srgbClr val="FF0000"/>
              </a:solidFill>
            </a:rPr>
            <a:t>trap BF1</a:t>
          </a:r>
          <a:r>
            <a:rPr lang="en-GB" sz="1100" baseline="0">
              <a:solidFill>
                <a:srgbClr val="FF0000"/>
              </a:solidFill>
            </a:rPr>
            <a:t>, has been lost.</a:t>
          </a:r>
          <a:endParaRPr lang="en-GB" sz="1100">
            <a:solidFill>
              <a:srgbClr val="FF0000"/>
            </a:solidFill>
          </a:endParaRPr>
        </a:p>
      </xdr:txBody>
    </xdr:sp>
    <xdr:clientData/>
  </xdr:twoCellAnchor>
  <xdr:twoCellAnchor>
    <xdr:from>
      <xdr:col>0</xdr:col>
      <xdr:colOff>167640</xdr:colOff>
      <xdr:row>21</xdr:row>
      <xdr:rowOff>26670</xdr:rowOff>
    </xdr:from>
    <xdr:to>
      <xdr:col>7</xdr:col>
      <xdr:colOff>548640</xdr:colOff>
      <xdr:row>22</xdr:row>
      <xdr:rowOff>127635</xdr:rowOff>
    </xdr:to>
    <xdr:sp macro="" textlink="">
      <xdr:nvSpPr>
        <xdr:cNvPr id="5" name="TextBox 4">
          <a:extLst>
            <a:ext uri="{FF2B5EF4-FFF2-40B4-BE49-F238E27FC236}">
              <a16:creationId xmlns:a16="http://schemas.microsoft.com/office/drawing/2014/main" id="{C8F1B768-395F-4D48-BFC6-E4425C508975}"/>
            </a:ext>
          </a:extLst>
        </xdr:cNvPr>
        <xdr:cNvSpPr txBox="1"/>
      </xdr:nvSpPr>
      <xdr:spPr>
        <a:xfrm>
          <a:off x="167640" y="3867150"/>
          <a:ext cx="5189220" cy="28384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solidFill>
                <a:srgbClr val="FF0000"/>
              </a:solidFill>
            </a:rPr>
            <a:t>Abundance</a:t>
          </a:r>
          <a:r>
            <a:rPr lang="en-GB" sz="1100" baseline="0">
              <a:solidFill>
                <a:srgbClr val="FF0000"/>
              </a:solidFill>
            </a:rPr>
            <a:t> data includes unidentified individuals: (3 TF, 1 FP, estimated 6 BF).</a:t>
          </a:r>
          <a:endParaRPr lang="en-GB" sz="1100">
            <a:solidFill>
              <a:srgbClr val="FF0000"/>
            </a:solidFill>
          </a:endParaRPr>
        </a:p>
      </xdr:txBody>
    </xdr:sp>
    <xdr:clientData/>
  </xdr:twoCellAnchor>
  <xdr:twoCellAnchor>
    <xdr:from>
      <xdr:col>14</xdr:col>
      <xdr:colOff>43389</xdr:colOff>
      <xdr:row>1</xdr:row>
      <xdr:rowOff>31748</xdr:rowOff>
    </xdr:from>
    <xdr:to>
      <xdr:col>15</xdr:col>
      <xdr:colOff>556260</xdr:colOff>
      <xdr:row>13</xdr:row>
      <xdr:rowOff>0</xdr:rowOff>
    </xdr:to>
    <xdr:sp macro="" textlink="">
      <xdr:nvSpPr>
        <xdr:cNvPr id="8" name="TextBox 7">
          <a:extLst>
            <a:ext uri="{FF2B5EF4-FFF2-40B4-BE49-F238E27FC236}">
              <a16:creationId xmlns:a16="http://schemas.microsoft.com/office/drawing/2014/main" id="{1F6CEDA2-A84D-4271-9603-743662D094D5}"/>
            </a:ext>
          </a:extLst>
        </xdr:cNvPr>
        <xdr:cNvSpPr txBox="1"/>
      </xdr:nvSpPr>
      <xdr:spPr>
        <a:xfrm>
          <a:off x="10429449" y="214628"/>
          <a:ext cx="1122471" cy="2162812"/>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solidFill>
                <a:srgbClr val="FF0000"/>
              </a:solidFill>
            </a:rPr>
            <a:t>Two</a:t>
          </a:r>
          <a:r>
            <a:rPr lang="en-GB" sz="1100" baseline="0">
              <a:solidFill>
                <a:srgbClr val="FF0000"/>
              </a:solidFill>
            </a:rPr>
            <a:t> pages' of data, most likely all of </a:t>
          </a:r>
          <a:r>
            <a:rPr lang="en-GB" sz="1100" i="1" baseline="0">
              <a:solidFill>
                <a:schemeClr val="accent2"/>
              </a:solidFill>
            </a:rPr>
            <a:t>Burned Forest </a:t>
          </a:r>
          <a:r>
            <a:rPr lang="en-GB" sz="1100" i="1" baseline="0">
              <a:solidFill>
                <a:srgbClr val="FF0000"/>
              </a:solidFill>
            </a:rPr>
            <a:t>Day 2 data</a:t>
          </a:r>
          <a:r>
            <a:rPr lang="en-GB" sz="1100" baseline="0">
              <a:solidFill>
                <a:srgbClr val="FF0000"/>
              </a:solidFill>
            </a:rPr>
            <a:t>, </a:t>
          </a:r>
          <a:r>
            <a:rPr lang="en-GB" sz="1100" i="1" baseline="0">
              <a:solidFill>
                <a:srgbClr val="FF0000"/>
              </a:solidFill>
            </a:rPr>
            <a:t>trap BF1</a:t>
          </a:r>
          <a:r>
            <a:rPr lang="en-GB" sz="1100" baseline="0">
              <a:solidFill>
                <a:srgbClr val="FF0000"/>
              </a:solidFill>
            </a:rPr>
            <a:t>, has been lost.</a:t>
          </a:r>
        </a:p>
        <a:p>
          <a:endParaRPr lang="en-GB" sz="1100" baseline="0">
            <a:solidFill>
              <a:srgbClr val="FF0000"/>
            </a:solidFill>
          </a:endParaRPr>
        </a:p>
        <a:p>
          <a:r>
            <a:rPr lang="en-GB" sz="1100">
              <a:solidFill>
                <a:srgbClr val="FF0000"/>
              </a:solidFill>
            </a:rPr>
            <a:t>Likely</a:t>
          </a:r>
          <a:r>
            <a:rPr lang="en-GB" sz="1100" baseline="0">
              <a:solidFill>
                <a:srgbClr val="FF0000"/>
              </a:solidFill>
            </a:rPr>
            <a:t> number of beetles described per page: 3 individuals.</a:t>
          </a:r>
          <a:endParaRPr lang="en-GB" sz="1100">
            <a:solidFill>
              <a:srgbClr val="FF0000"/>
            </a:solidFill>
          </a:endParaRPr>
        </a:p>
      </xdr:txBody>
    </xdr:sp>
    <xdr:clientData/>
  </xdr:twoCellAnchor>
  <xdr:twoCellAnchor>
    <xdr:from>
      <xdr:col>0</xdr:col>
      <xdr:colOff>34289</xdr:colOff>
      <xdr:row>30</xdr:row>
      <xdr:rowOff>17144</xdr:rowOff>
    </xdr:from>
    <xdr:to>
      <xdr:col>8</xdr:col>
      <xdr:colOff>335280</xdr:colOff>
      <xdr:row>66</xdr:row>
      <xdr:rowOff>161925</xdr:rowOff>
    </xdr:to>
    <xdr:graphicFrame macro="">
      <xdr:nvGraphicFramePr>
        <xdr:cNvPr id="2" name="Chart 1">
          <a:extLst>
            <a:ext uri="{FF2B5EF4-FFF2-40B4-BE49-F238E27FC236}">
              <a16:creationId xmlns:a16="http://schemas.microsoft.com/office/drawing/2014/main" id="{10E13964-0C11-4237-936A-DF72CFE4E43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756403</xdr:colOff>
      <xdr:row>0</xdr:row>
      <xdr:rowOff>63046</xdr:rowOff>
    </xdr:from>
    <xdr:to>
      <xdr:col>9</xdr:col>
      <xdr:colOff>0</xdr:colOff>
      <xdr:row>0</xdr:row>
      <xdr:rowOff>317047</xdr:rowOff>
    </xdr:to>
    <xdr:sp macro="" textlink="">
      <xdr:nvSpPr>
        <xdr:cNvPr id="2" name="TextBox 1">
          <a:extLst>
            <a:ext uri="{FF2B5EF4-FFF2-40B4-BE49-F238E27FC236}">
              <a16:creationId xmlns:a16="http://schemas.microsoft.com/office/drawing/2014/main" id="{4BE43FB5-DF09-4300-BDAE-DE545BD976E6}"/>
            </a:ext>
          </a:extLst>
        </xdr:cNvPr>
        <xdr:cNvSpPr txBox="1"/>
      </xdr:nvSpPr>
      <xdr:spPr>
        <a:xfrm>
          <a:off x="1708903" y="63046"/>
          <a:ext cx="8559047" cy="254001"/>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solidFill>
                <a:srgbClr val="FF0000"/>
              </a:solidFill>
            </a:rPr>
            <a:t>Two</a:t>
          </a:r>
          <a:r>
            <a:rPr lang="en-GB" sz="1100" baseline="0">
              <a:solidFill>
                <a:srgbClr val="FF0000"/>
              </a:solidFill>
            </a:rPr>
            <a:t> pages' of data, most likely all of </a:t>
          </a:r>
          <a:r>
            <a:rPr lang="en-GB" sz="1100" i="1" baseline="0">
              <a:solidFill>
                <a:schemeClr val="accent2"/>
              </a:solidFill>
            </a:rPr>
            <a:t>Burned Forest </a:t>
          </a:r>
          <a:r>
            <a:rPr lang="en-GB" sz="1100" i="1" baseline="0">
              <a:solidFill>
                <a:srgbClr val="FF0000"/>
              </a:solidFill>
            </a:rPr>
            <a:t>Day 2 data</a:t>
          </a:r>
          <a:r>
            <a:rPr lang="en-GB" sz="1100" baseline="0">
              <a:solidFill>
                <a:srgbClr val="FF0000"/>
              </a:solidFill>
            </a:rPr>
            <a:t>, </a:t>
          </a:r>
          <a:r>
            <a:rPr lang="en-GB" sz="1100" i="1" baseline="0">
              <a:solidFill>
                <a:srgbClr val="FF0000"/>
              </a:solidFill>
            </a:rPr>
            <a:t>trap BF1</a:t>
          </a:r>
          <a:r>
            <a:rPr lang="en-GB" sz="1100" baseline="0">
              <a:solidFill>
                <a:srgbClr val="FF0000"/>
              </a:solidFill>
            </a:rPr>
            <a:t>, has been lost. </a:t>
          </a:r>
          <a:r>
            <a:rPr lang="en-GB" sz="1100">
              <a:solidFill>
                <a:srgbClr val="FF0000"/>
              </a:solidFill>
            </a:rPr>
            <a:t>Likely</a:t>
          </a:r>
          <a:r>
            <a:rPr lang="en-GB" sz="1100" baseline="0">
              <a:solidFill>
                <a:srgbClr val="FF0000"/>
              </a:solidFill>
            </a:rPr>
            <a:t> number of beetles described per page: 3 individuals.</a:t>
          </a:r>
          <a:endParaRPr lang="en-GB" sz="1100">
            <a:solidFill>
              <a:srgbClr val="FF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2</xdr:row>
      <xdr:rowOff>175260</xdr:rowOff>
    </xdr:from>
    <xdr:to>
      <xdr:col>6</xdr:col>
      <xdr:colOff>0</xdr:colOff>
      <xdr:row>2</xdr:row>
      <xdr:rowOff>175260</xdr:rowOff>
    </xdr:to>
    <xdr:cxnSp macro="">
      <xdr:nvCxnSpPr>
        <xdr:cNvPr id="3" name="Straight Connector 2">
          <a:extLst>
            <a:ext uri="{FF2B5EF4-FFF2-40B4-BE49-F238E27FC236}">
              <a16:creationId xmlns:a16="http://schemas.microsoft.com/office/drawing/2014/main" id="{06775491-2BF2-48DE-815F-6CF6EB788DA6}"/>
            </a:ext>
          </a:extLst>
        </xdr:cNvPr>
        <xdr:cNvCxnSpPr/>
      </xdr:nvCxnSpPr>
      <xdr:spPr>
        <a:xfrm>
          <a:off x="1127760" y="541020"/>
          <a:ext cx="9776460" cy="0"/>
        </a:xfrm>
        <a:prstGeom prst="line">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6</xdr:row>
      <xdr:rowOff>0</xdr:rowOff>
    </xdr:from>
    <xdr:to>
      <xdr:col>6</xdr:col>
      <xdr:colOff>0</xdr:colOff>
      <xdr:row>6</xdr:row>
      <xdr:rowOff>0</xdr:rowOff>
    </xdr:to>
    <xdr:cxnSp macro="">
      <xdr:nvCxnSpPr>
        <xdr:cNvPr id="4" name="Straight Connector 3">
          <a:extLst>
            <a:ext uri="{FF2B5EF4-FFF2-40B4-BE49-F238E27FC236}">
              <a16:creationId xmlns:a16="http://schemas.microsoft.com/office/drawing/2014/main" id="{6B8D53E1-2F98-4B48-A3CD-CB56D0DD9BD1}"/>
            </a:ext>
          </a:extLst>
        </xdr:cNvPr>
        <xdr:cNvCxnSpPr/>
      </xdr:nvCxnSpPr>
      <xdr:spPr>
        <a:xfrm>
          <a:off x="1127760" y="1097280"/>
          <a:ext cx="9776460" cy="0"/>
        </a:xfrm>
        <a:prstGeom prst="line">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8</xdr:row>
      <xdr:rowOff>7620</xdr:rowOff>
    </xdr:from>
    <xdr:to>
      <xdr:col>6</xdr:col>
      <xdr:colOff>0</xdr:colOff>
      <xdr:row>8</xdr:row>
      <xdr:rowOff>7620</xdr:rowOff>
    </xdr:to>
    <xdr:cxnSp macro="">
      <xdr:nvCxnSpPr>
        <xdr:cNvPr id="5" name="Straight Connector 4">
          <a:extLst>
            <a:ext uri="{FF2B5EF4-FFF2-40B4-BE49-F238E27FC236}">
              <a16:creationId xmlns:a16="http://schemas.microsoft.com/office/drawing/2014/main" id="{A338E1BD-B2ED-4EAC-8377-F39C28D96EEF}"/>
            </a:ext>
          </a:extLst>
        </xdr:cNvPr>
        <xdr:cNvCxnSpPr/>
      </xdr:nvCxnSpPr>
      <xdr:spPr>
        <a:xfrm>
          <a:off x="1127760" y="1470660"/>
          <a:ext cx="9776460" cy="0"/>
        </a:xfrm>
        <a:prstGeom prst="line">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9</xdr:row>
      <xdr:rowOff>0</xdr:rowOff>
    </xdr:from>
    <xdr:to>
      <xdr:col>6</xdr:col>
      <xdr:colOff>0</xdr:colOff>
      <xdr:row>9</xdr:row>
      <xdr:rowOff>0</xdr:rowOff>
    </xdr:to>
    <xdr:cxnSp macro="">
      <xdr:nvCxnSpPr>
        <xdr:cNvPr id="6" name="Straight Connector 5">
          <a:extLst>
            <a:ext uri="{FF2B5EF4-FFF2-40B4-BE49-F238E27FC236}">
              <a16:creationId xmlns:a16="http://schemas.microsoft.com/office/drawing/2014/main" id="{8900B597-57A7-4136-A2A6-2FD42017841E}"/>
            </a:ext>
          </a:extLst>
        </xdr:cNvPr>
        <xdr:cNvCxnSpPr/>
      </xdr:nvCxnSpPr>
      <xdr:spPr>
        <a:xfrm>
          <a:off x="1127760" y="1645920"/>
          <a:ext cx="9776460" cy="0"/>
        </a:xfrm>
        <a:prstGeom prst="line">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12</xdr:row>
      <xdr:rowOff>0</xdr:rowOff>
    </xdr:from>
    <xdr:to>
      <xdr:col>6</xdr:col>
      <xdr:colOff>0</xdr:colOff>
      <xdr:row>12</xdr:row>
      <xdr:rowOff>0</xdr:rowOff>
    </xdr:to>
    <xdr:cxnSp macro="">
      <xdr:nvCxnSpPr>
        <xdr:cNvPr id="7" name="Straight Connector 6">
          <a:extLst>
            <a:ext uri="{FF2B5EF4-FFF2-40B4-BE49-F238E27FC236}">
              <a16:creationId xmlns:a16="http://schemas.microsoft.com/office/drawing/2014/main" id="{2CF0EACF-3B73-410E-A80D-40855D9D5F44}"/>
            </a:ext>
          </a:extLst>
        </xdr:cNvPr>
        <xdr:cNvCxnSpPr/>
      </xdr:nvCxnSpPr>
      <xdr:spPr>
        <a:xfrm>
          <a:off x="1127760" y="2194560"/>
          <a:ext cx="9776460" cy="0"/>
        </a:xfrm>
        <a:prstGeom prst="line">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1120140</xdr:colOff>
      <xdr:row>15</xdr:row>
      <xdr:rowOff>15240</xdr:rowOff>
    </xdr:from>
    <xdr:to>
      <xdr:col>5</xdr:col>
      <xdr:colOff>1897380</xdr:colOff>
      <xdr:row>15</xdr:row>
      <xdr:rowOff>15240</xdr:rowOff>
    </xdr:to>
    <xdr:cxnSp macro="">
      <xdr:nvCxnSpPr>
        <xdr:cNvPr id="9" name="Straight Connector 8">
          <a:extLst>
            <a:ext uri="{FF2B5EF4-FFF2-40B4-BE49-F238E27FC236}">
              <a16:creationId xmlns:a16="http://schemas.microsoft.com/office/drawing/2014/main" id="{6B29699A-3F64-431C-A051-09AF22666329}"/>
            </a:ext>
          </a:extLst>
        </xdr:cNvPr>
        <xdr:cNvCxnSpPr/>
      </xdr:nvCxnSpPr>
      <xdr:spPr>
        <a:xfrm>
          <a:off x="1120140" y="2758440"/>
          <a:ext cx="9776460" cy="0"/>
        </a:xfrm>
        <a:prstGeom prst="line">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1120140</xdr:colOff>
      <xdr:row>17</xdr:row>
      <xdr:rowOff>7620</xdr:rowOff>
    </xdr:from>
    <xdr:to>
      <xdr:col>5</xdr:col>
      <xdr:colOff>1897380</xdr:colOff>
      <xdr:row>17</xdr:row>
      <xdr:rowOff>7620</xdr:rowOff>
    </xdr:to>
    <xdr:cxnSp macro="">
      <xdr:nvCxnSpPr>
        <xdr:cNvPr id="10" name="Straight Connector 9">
          <a:extLst>
            <a:ext uri="{FF2B5EF4-FFF2-40B4-BE49-F238E27FC236}">
              <a16:creationId xmlns:a16="http://schemas.microsoft.com/office/drawing/2014/main" id="{8368AFEE-728A-446A-A752-7C507DF3880D}"/>
            </a:ext>
          </a:extLst>
        </xdr:cNvPr>
        <xdr:cNvCxnSpPr/>
      </xdr:nvCxnSpPr>
      <xdr:spPr>
        <a:xfrm>
          <a:off x="1120140" y="3116580"/>
          <a:ext cx="9776460" cy="0"/>
        </a:xfrm>
        <a:prstGeom prst="line">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1120140</xdr:colOff>
      <xdr:row>18</xdr:row>
      <xdr:rowOff>7620</xdr:rowOff>
    </xdr:from>
    <xdr:to>
      <xdr:col>5</xdr:col>
      <xdr:colOff>1897380</xdr:colOff>
      <xdr:row>18</xdr:row>
      <xdr:rowOff>7620</xdr:rowOff>
    </xdr:to>
    <xdr:cxnSp macro="">
      <xdr:nvCxnSpPr>
        <xdr:cNvPr id="11" name="Straight Connector 10">
          <a:extLst>
            <a:ext uri="{FF2B5EF4-FFF2-40B4-BE49-F238E27FC236}">
              <a16:creationId xmlns:a16="http://schemas.microsoft.com/office/drawing/2014/main" id="{886C80F9-2840-4EA4-91CA-501EFD2C64A6}"/>
            </a:ext>
          </a:extLst>
        </xdr:cNvPr>
        <xdr:cNvCxnSpPr/>
      </xdr:nvCxnSpPr>
      <xdr:spPr>
        <a:xfrm>
          <a:off x="1120140" y="3265170"/>
          <a:ext cx="10949940" cy="0"/>
        </a:xfrm>
        <a:prstGeom prst="line">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1112520</xdr:colOff>
      <xdr:row>21</xdr:row>
      <xdr:rowOff>169545</xdr:rowOff>
    </xdr:from>
    <xdr:to>
      <xdr:col>5</xdr:col>
      <xdr:colOff>1889760</xdr:colOff>
      <xdr:row>21</xdr:row>
      <xdr:rowOff>169545</xdr:rowOff>
    </xdr:to>
    <xdr:cxnSp macro="">
      <xdr:nvCxnSpPr>
        <xdr:cNvPr id="12" name="Straight Connector 11">
          <a:extLst>
            <a:ext uri="{FF2B5EF4-FFF2-40B4-BE49-F238E27FC236}">
              <a16:creationId xmlns:a16="http://schemas.microsoft.com/office/drawing/2014/main" id="{8634B41B-ABAC-4896-A644-6005A6B29AA7}"/>
            </a:ext>
          </a:extLst>
        </xdr:cNvPr>
        <xdr:cNvCxnSpPr/>
      </xdr:nvCxnSpPr>
      <xdr:spPr>
        <a:xfrm>
          <a:off x="1112520" y="3970020"/>
          <a:ext cx="10949940" cy="0"/>
        </a:xfrm>
        <a:prstGeom prst="line">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38100</xdr:colOff>
      <xdr:row>22</xdr:row>
      <xdr:rowOff>0</xdr:rowOff>
    </xdr:from>
    <xdr:to>
      <xdr:col>7</xdr:col>
      <xdr:colOff>220980</xdr:colOff>
      <xdr:row>22</xdr:row>
      <xdr:rowOff>0</xdr:rowOff>
    </xdr:to>
    <xdr:cxnSp macro="">
      <xdr:nvCxnSpPr>
        <xdr:cNvPr id="13" name="Straight Connector 12">
          <a:extLst>
            <a:ext uri="{FF2B5EF4-FFF2-40B4-BE49-F238E27FC236}">
              <a16:creationId xmlns:a16="http://schemas.microsoft.com/office/drawing/2014/main" id="{886FF244-D908-414E-924B-ED16C2B477D6}"/>
            </a:ext>
          </a:extLst>
        </xdr:cNvPr>
        <xdr:cNvCxnSpPr/>
      </xdr:nvCxnSpPr>
      <xdr:spPr>
        <a:xfrm>
          <a:off x="3253740" y="4023360"/>
          <a:ext cx="9776460" cy="0"/>
        </a:xfrm>
        <a:prstGeom prst="line">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30480</xdr:colOff>
      <xdr:row>1</xdr:row>
      <xdr:rowOff>30480</xdr:rowOff>
    </xdr:from>
    <xdr:to>
      <xdr:col>9</xdr:col>
      <xdr:colOff>76200</xdr:colOff>
      <xdr:row>3</xdr:row>
      <xdr:rowOff>121920</xdr:rowOff>
    </xdr:to>
    <xdr:sp macro="" textlink="">
      <xdr:nvSpPr>
        <xdr:cNvPr id="3" name="TextBox 2">
          <a:extLst>
            <a:ext uri="{FF2B5EF4-FFF2-40B4-BE49-F238E27FC236}">
              <a16:creationId xmlns:a16="http://schemas.microsoft.com/office/drawing/2014/main" id="{AC3B1B83-6303-45C7-834A-3445B83A5984}"/>
            </a:ext>
          </a:extLst>
        </xdr:cNvPr>
        <xdr:cNvSpPr txBox="1"/>
      </xdr:nvSpPr>
      <xdr:spPr>
        <a:xfrm>
          <a:off x="2407920" y="213360"/>
          <a:ext cx="4792980" cy="4572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solidFill>
                <a:srgbClr val="FF0000"/>
              </a:solidFill>
            </a:rPr>
            <a:t>Any data for which there is not an accopanying</a:t>
          </a:r>
          <a:r>
            <a:rPr lang="en-GB" sz="1100" baseline="0">
              <a:solidFill>
                <a:srgbClr val="FF0000"/>
              </a:solidFill>
            </a:rPr>
            <a:t> species name has been ignored in calculating Simpson's Diversity Index.</a:t>
          </a:r>
          <a:endParaRPr lang="en-GB" sz="1100">
            <a:solidFill>
              <a:srgbClr val="FF0000"/>
            </a:solidFill>
          </a:endParaRPr>
        </a:p>
      </xdr:txBody>
    </xdr:sp>
    <xdr:clientData/>
  </xdr:twoCellAnchor>
  <xdr:twoCellAnchor editAs="oneCell">
    <xdr:from>
      <xdr:col>0</xdr:col>
      <xdr:colOff>106680</xdr:colOff>
      <xdr:row>1</xdr:row>
      <xdr:rowOff>144780</xdr:rowOff>
    </xdr:from>
    <xdr:to>
      <xdr:col>1</xdr:col>
      <xdr:colOff>1219200</xdr:colOff>
      <xdr:row>6</xdr:row>
      <xdr:rowOff>0</xdr:rowOff>
    </xdr:to>
    <xdr:pic>
      <xdr:nvPicPr>
        <xdr:cNvPr id="5" name="Picture 4">
          <a:extLst>
            <a:ext uri="{FF2B5EF4-FFF2-40B4-BE49-F238E27FC236}">
              <a16:creationId xmlns:a16="http://schemas.microsoft.com/office/drawing/2014/main" id="{2E55C593-48A7-40B8-9432-7B83C78927F8}"/>
            </a:ext>
          </a:extLst>
        </xdr:cNvPr>
        <xdr:cNvPicPr>
          <a:picLocks noChangeAspect="1"/>
        </xdr:cNvPicPr>
      </xdr:nvPicPr>
      <xdr:blipFill>
        <a:blip xmlns:r="http://schemas.openxmlformats.org/officeDocument/2006/relationships" r:embed="rId1"/>
        <a:stretch>
          <a:fillRect/>
        </a:stretch>
      </xdr:blipFill>
      <xdr:spPr>
        <a:xfrm>
          <a:off x="106680" y="327660"/>
          <a:ext cx="2095500" cy="769620"/>
        </a:xfrm>
        <a:prstGeom prst="rect">
          <a:avLst/>
        </a:prstGeom>
        <a:ln>
          <a:solidFill>
            <a:schemeClr val="tx1"/>
          </a:solidFill>
        </a:ln>
      </xdr:spPr>
    </xdr:pic>
    <xdr:clientData/>
  </xdr:twoCellAnchor>
  <xdr:twoCellAnchor>
    <xdr:from>
      <xdr:col>2</xdr:col>
      <xdr:colOff>30480</xdr:colOff>
      <xdr:row>3</xdr:row>
      <xdr:rowOff>167640</xdr:rowOff>
    </xdr:from>
    <xdr:to>
      <xdr:col>4</xdr:col>
      <xdr:colOff>228600</xdr:colOff>
      <xdr:row>6</xdr:row>
      <xdr:rowOff>76200</xdr:rowOff>
    </xdr:to>
    <xdr:sp macro="" textlink="">
      <xdr:nvSpPr>
        <xdr:cNvPr id="6" name="TextBox 5">
          <a:extLst>
            <a:ext uri="{FF2B5EF4-FFF2-40B4-BE49-F238E27FC236}">
              <a16:creationId xmlns:a16="http://schemas.microsoft.com/office/drawing/2014/main" id="{E25E6AB7-974C-49DE-BD32-1AFA37E395E0}"/>
            </a:ext>
          </a:extLst>
        </xdr:cNvPr>
        <xdr:cNvSpPr txBox="1"/>
      </xdr:nvSpPr>
      <xdr:spPr>
        <a:xfrm>
          <a:off x="2402205" y="710565"/>
          <a:ext cx="1893570" cy="45148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solidFill>
                <a:schemeClr val="bg1">
                  <a:lumMod val="50000"/>
                </a:schemeClr>
              </a:solidFill>
            </a:rPr>
            <a:t>D</a:t>
          </a:r>
          <a:r>
            <a:rPr lang="en-GB" sz="1100" baseline="0">
              <a:solidFill>
                <a:schemeClr val="bg1">
                  <a:lumMod val="50000"/>
                </a:schemeClr>
              </a:solidFill>
            </a:rPr>
            <a:t> of 1 = infinite biodiversity</a:t>
          </a:r>
        </a:p>
        <a:p>
          <a:r>
            <a:rPr lang="en-GB" sz="1100" baseline="0">
              <a:solidFill>
                <a:schemeClr val="bg1">
                  <a:lumMod val="50000"/>
                </a:schemeClr>
              </a:solidFill>
            </a:rPr>
            <a:t>D of 0 = no biodiversity </a:t>
          </a:r>
          <a:endParaRPr lang="en-GB" sz="1100">
            <a:solidFill>
              <a:schemeClr val="bg1">
                <a:lumMod val="50000"/>
              </a:schemeClr>
            </a:solidFill>
          </a:endParaRPr>
        </a:p>
      </xdr:txBody>
    </xdr:sp>
    <xdr:clientData/>
  </xdr:twoCellAnchor>
  <xdr:twoCellAnchor editAs="oneCell">
    <xdr:from>
      <xdr:col>5</xdr:col>
      <xdr:colOff>42742</xdr:colOff>
      <xdr:row>8</xdr:row>
      <xdr:rowOff>35607</xdr:rowOff>
    </xdr:from>
    <xdr:to>
      <xdr:col>5</xdr:col>
      <xdr:colOff>143808</xdr:colOff>
      <xdr:row>8</xdr:row>
      <xdr:rowOff>162140</xdr:rowOff>
    </xdr:to>
    <xdr:pic>
      <xdr:nvPicPr>
        <xdr:cNvPr id="7" name="Picture 6" descr="Image result for sum of symbol png">
          <a:extLst>
            <a:ext uri="{FF2B5EF4-FFF2-40B4-BE49-F238E27FC236}">
              <a16:creationId xmlns:a16="http://schemas.microsoft.com/office/drawing/2014/main" id="{75A14EE6-11DE-46C4-8980-682C0756413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735807" y="1516878"/>
          <a:ext cx="101066" cy="12653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6096</xdr:colOff>
      <xdr:row>8</xdr:row>
      <xdr:rowOff>12192</xdr:rowOff>
    </xdr:from>
    <xdr:to>
      <xdr:col>7</xdr:col>
      <xdr:colOff>548640</xdr:colOff>
      <xdr:row>8</xdr:row>
      <xdr:rowOff>232224</xdr:rowOff>
    </xdr:to>
    <xdr:pic>
      <xdr:nvPicPr>
        <xdr:cNvPr id="15" name="Picture 14">
          <a:extLst>
            <a:ext uri="{FF2B5EF4-FFF2-40B4-BE49-F238E27FC236}">
              <a16:creationId xmlns:a16="http://schemas.microsoft.com/office/drawing/2014/main" id="{08DED6FD-4315-4967-BFBF-B21712537E85}"/>
            </a:ext>
          </a:extLst>
        </xdr:cNvPr>
        <xdr:cNvPicPr>
          <a:picLocks noChangeAspect="1"/>
        </xdr:cNvPicPr>
      </xdr:nvPicPr>
      <xdr:blipFill>
        <a:blip xmlns:r="http://schemas.openxmlformats.org/officeDocument/2006/relationships" r:embed="rId3"/>
        <a:stretch>
          <a:fillRect/>
        </a:stretch>
      </xdr:blipFill>
      <xdr:spPr>
        <a:xfrm>
          <a:off x="5870448" y="1475232"/>
          <a:ext cx="542544" cy="220032"/>
        </a:xfrm>
        <a:prstGeom prst="rect">
          <a:avLst/>
        </a:prstGeom>
      </xdr:spPr>
    </xdr:pic>
    <xdr:clientData/>
  </xdr:twoCellAnchor>
  <xdr:oneCellAnchor>
    <xdr:from>
      <xdr:col>5</xdr:col>
      <xdr:colOff>42742</xdr:colOff>
      <xdr:row>24</xdr:row>
      <xdr:rowOff>35607</xdr:rowOff>
    </xdr:from>
    <xdr:ext cx="101066" cy="126533"/>
    <xdr:pic>
      <xdr:nvPicPr>
        <xdr:cNvPr id="16" name="Picture 15" descr="Image result for sum of symbol png">
          <a:extLst>
            <a:ext uri="{FF2B5EF4-FFF2-40B4-BE49-F238E27FC236}">
              <a16:creationId xmlns:a16="http://schemas.microsoft.com/office/drawing/2014/main" id="{8FB01483-7415-4555-A3E0-1C85E85CF6A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719517" y="1483407"/>
          <a:ext cx="101066" cy="126533"/>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6096</xdr:colOff>
      <xdr:row>24</xdr:row>
      <xdr:rowOff>12192</xdr:rowOff>
    </xdr:from>
    <xdr:ext cx="542544" cy="220032"/>
    <xdr:pic>
      <xdr:nvPicPr>
        <xdr:cNvPr id="17" name="Picture 16">
          <a:extLst>
            <a:ext uri="{FF2B5EF4-FFF2-40B4-BE49-F238E27FC236}">
              <a16:creationId xmlns:a16="http://schemas.microsoft.com/office/drawing/2014/main" id="{AD8D0462-8E40-4535-A0E9-142CB92AE0C1}"/>
            </a:ext>
          </a:extLst>
        </xdr:cNvPr>
        <xdr:cNvPicPr>
          <a:picLocks noChangeAspect="1"/>
        </xdr:cNvPicPr>
      </xdr:nvPicPr>
      <xdr:blipFill>
        <a:blip xmlns:r="http://schemas.openxmlformats.org/officeDocument/2006/relationships" r:embed="rId3"/>
        <a:stretch>
          <a:fillRect/>
        </a:stretch>
      </xdr:blipFill>
      <xdr:spPr>
        <a:xfrm>
          <a:off x="5854446" y="1459992"/>
          <a:ext cx="542544" cy="220032"/>
        </a:xfrm>
        <a:prstGeom prst="rect">
          <a:avLst/>
        </a:prstGeom>
      </xdr:spPr>
    </xdr:pic>
    <xdr:clientData/>
  </xdr:oneCellAnchor>
  <xdr:oneCellAnchor>
    <xdr:from>
      <xdr:col>5</xdr:col>
      <xdr:colOff>42742</xdr:colOff>
      <xdr:row>39</xdr:row>
      <xdr:rowOff>35607</xdr:rowOff>
    </xdr:from>
    <xdr:ext cx="101066" cy="126533"/>
    <xdr:pic>
      <xdr:nvPicPr>
        <xdr:cNvPr id="18" name="Picture 17" descr="Image result for sum of symbol png">
          <a:extLst>
            <a:ext uri="{FF2B5EF4-FFF2-40B4-BE49-F238E27FC236}">
              <a16:creationId xmlns:a16="http://schemas.microsoft.com/office/drawing/2014/main" id="{18501125-A92F-48FC-95C8-8B2C80AFFFE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319592" y="4559982"/>
          <a:ext cx="101066" cy="126533"/>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6096</xdr:colOff>
      <xdr:row>39</xdr:row>
      <xdr:rowOff>12192</xdr:rowOff>
    </xdr:from>
    <xdr:ext cx="542544" cy="220032"/>
    <xdr:pic>
      <xdr:nvPicPr>
        <xdr:cNvPr id="19" name="Picture 18">
          <a:extLst>
            <a:ext uri="{FF2B5EF4-FFF2-40B4-BE49-F238E27FC236}">
              <a16:creationId xmlns:a16="http://schemas.microsoft.com/office/drawing/2014/main" id="{F09E890D-2359-4968-B9A4-5C8A9F4D3C24}"/>
            </a:ext>
          </a:extLst>
        </xdr:cNvPr>
        <xdr:cNvPicPr>
          <a:picLocks noChangeAspect="1"/>
        </xdr:cNvPicPr>
      </xdr:nvPicPr>
      <xdr:blipFill>
        <a:blip xmlns:r="http://schemas.openxmlformats.org/officeDocument/2006/relationships" r:embed="rId3"/>
        <a:stretch>
          <a:fillRect/>
        </a:stretch>
      </xdr:blipFill>
      <xdr:spPr>
        <a:xfrm>
          <a:off x="6454521" y="4536567"/>
          <a:ext cx="542544" cy="220032"/>
        </a:xfrm>
        <a:prstGeom prst="rect">
          <a:avLst/>
        </a:prstGeom>
      </xdr:spPr>
    </xdr:pic>
    <xdr:clientData/>
  </xdr:oneCellAnchor>
</xdr:wsDr>
</file>

<file path=xl/drawings/drawing5.xml><?xml version="1.0" encoding="utf-8"?>
<xdr:wsDr xmlns:xdr="http://schemas.openxmlformats.org/drawingml/2006/spreadsheetDrawing" xmlns:a="http://schemas.openxmlformats.org/drawingml/2006/main">
  <xdr:twoCellAnchor>
    <xdr:from>
      <xdr:col>3</xdr:col>
      <xdr:colOff>450396</xdr:colOff>
      <xdr:row>0</xdr:row>
      <xdr:rowOff>57150</xdr:rowOff>
    </xdr:from>
    <xdr:to>
      <xdr:col>5</xdr:col>
      <xdr:colOff>926102</xdr:colOff>
      <xdr:row>0</xdr:row>
      <xdr:rowOff>333647</xdr:rowOff>
    </xdr:to>
    <xdr:sp macro="" textlink="">
      <xdr:nvSpPr>
        <xdr:cNvPr id="9" name="TextBox 8">
          <a:extLst>
            <a:ext uri="{FF2B5EF4-FFF2-40B4-BE49-F238E27FC236}">
              <a16:creationId xmlns:a16="http://schemas.microsoft.com/office/drawing/2014/main" id="{87470473-EF68-4FB3-A3DC-F5AD47739501}"/>
            </a:ext>
          </a:extLst>
        </xdr:cNvPr>
        <xdr:cNvSpPr txBox="1"/>
      </xdr:nvSpPr>
      <xdr:spPr>
        <a:xfrm>
          <a:off x="4184196" y="57150"/>
          <a:ext cx="2475956" cy="276497"/>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solidFill>
                <a:srgbClr val="FF0000"/>
              </a:solidFill>
            </a:rPr>
            <a:t>        No</a:t>
          </a:r>
          <a:r>
            <a:rPr lang="en-GB" sz="1100" baseline="0">
              <a:solidFill>
                <a:srgbClr val="FF0000"/>
              </a:solidFill>
            </a:rPr>
            <a:t> ID or uncertainty regarding ID</a:t>
          </a:r>
          <a:endParaRPr lang="en-GB" sz="1100">
            <a:solidFill>
              <a:srgbClr val="FF0000"/>
            </a:solidFill>
          </a:endParaRPr>
        </a:p>
      </xdr:txBody>
    </xdr:sp>
    <xdr:clientData/>
  </xdr:twoCellAnchor>
  <xdr:twoCellAnchor>
    <xdr:from>
      <xdr:col>3</xdr:col>
      <xdr:colOff>517070</xdr:colOff>
      <xdr:row>0</xdr:row>
      <xdr:rowOff>110490</xdr:rowOff>
    </xdr:from>
    <xdr:to>
      <xdr:col>3</xdr:col>
      <xdr:colOff>707570</xdr:colOff>
      <xdr:row>0</xdr:row>
      <xdr:rowOff>287927</xdr:rowOff>
    </xdr:to>
    <xdr:sp macro="" textlink="">
      <xdr:nvSpPr>
        <xdr:cNvPr id="10" name="Rectangle 9">
          <a:extLst>
            <a:ext uri="{FF2B5EF4-FFF2-40B4-BE49-F238E27FC236}">
              <a16:creationId xmlns:a16="http://schemas.microsoft.com/office/drawing/2014/main" id="{FA1C0C8A-BB34-47B9-984A-D1B0EE22C49C}"/>
            </a:ext>
          </a:extLst>
        </xdr:cNvPr>
        <xdr:cNvSpPr/>
      </xdr:nvSpPr>
      <xdr:spPr>
        <a:xfrm>
          <a:off x="4250870" y="110490"/>
          <a:ext cx="190500" cy="177437"/>
        </a:xfrm>
        <a:prstGeom prst="rect">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54428</xdr:colOff>
      <xdr:row>1</xdr:row>
      <xdr:rowOff>32659</xdr:rowOff>
    </xdr:from>
    <xdr:to>
      <xdr:col>7</xdr:col>
      <xdr:colOff>617220</xdr:colOff>
      <xdr:row>3</xdr:row>
      <xdr:rowOff>130629</xdr:rowOff>
    </xdr:to>
    <xdr:sp macro="" textlink="">
      <xdr:nvSpPr>
        <xdr:cNvPr id="2" name="TextBox 1">
          <a:extLst>
            <a:ext uri="{FF2B5EF4-FFF2-40B4-BE49-F238E27FC236}">
              <a16:creationId xmlns:a16="http://schemas.microsoft.com/office/drawing/2014/main" id="{8E4E14D6-9A92-4610-9192-A80A33BBA80A}"/>
            </a:ext>
          </a:extLst>
        </xdr:cNvPr>
        <xdr:cNvSpPr txBox="1"/>
      </xdr:nvSpPr>
      <xdr:spPr>
        <a:xfrm>
          <a:off x="54428" y="215539"/>
          <a:ext cx="6506392" cy="46373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ysClr val="windowText" lastClr="000000"/>
              </a:solidFill>
            </a:rPr>
            <a:t>1-tailed hypothesis: </a:t>
          </a:r>
          <a:r>
            <a:rPr lang="en-GB" sz="1100" i="1">
              <a:solidFill>
                <a:sysClr val="windowText" lastClr="000000"/>
              </a:solidFill>
            </a:rPr>
            <a:t>"Mean width and mean weight are both less</a:t>
          </a:r>
          <a:r>
            <a:rPr lang="en-GB" sz="1100" i="1" baseline="0">
              <a:solidFill>
                <a:sysClr val="windowText" lastClr="000000"/>
              </a:solidFill>
            </a:rPr>
            <a:t> </a:t>
          </a:r>
          <a:r>
            <a:rPr lang="en-GB" sz="1100" i="1">
              <a:solidFill>
                <a:sysClr val="windowText" lastClr="000000"/>
              </a:solidFill>
            </a:rPr>
            <a:t>among dung beetles from the </a:t>
          </a:r>
          <a:r>
            <a:rPr lang="en-GB" sz="1100" i="1">
              <a:solidFill>
                <a:schemeClr val="accent2"/>
              </a:solidFill>
            </a:rPr>
            <a:t>Burned Forest </a:t>
          </a:r>
          <a:r>
            <a:rPr lang="en-GB" sz="1100" i="1">
              <a:solidFill>
                <a:sysClr val="windowText" lastClr="000000"/>
              </a:solidFill>
            </a:rPr>
            <a:t>habitat, compared to</a:t>
          </a:r>
          <a:r>
            <a:rPr lang="en-GB" sz="1100" i="1" baseline="0">
              <a:solidFill>
                <a:sysClr val="windowText" lastClr="000000"/>
              </a:solidFill>
            </a:rPr>
            <a:t> those of </a:t>
          </a:r>
          <a:r>
            <a:rPr lang="en-GB" sz="1100" i="1">
              <a:solidFill>
                <a:sysClr val="windowText" lastClr="000000"/>
              </a:solidFill>
            </a:rPr>
            <a:t>both the </a:t>
          </a:r>
          <a:r>
            <a:rPr lang="en-GB" sz="1100" i="1">
              <a:solidFill>
                <a:srgbClr val="00B050"/>
              </a:solidFill>
            </a:rPr>
            <a:t>Terra Firma </a:t>
          </a:r>
          <a:r>
            <a:rPr lang="en-GB" sz="1100" i="1">
              <a:solidFill>
                <a:sysClr val="windowText" lastClr="000000"/>
              </a:solidFill>
            </a:rPr>
            <a:t>and</a:t>
          </a:r>
          <a:r>
            <a:rPr lang="en-GB" sz="1100" i="1" baseline="0">
              <a:solidFill>
                <a:sysClr val="windowText" lastClr="000000"/>
              </a:solidFill>
            </a:rPr>
            <a:t> </a:t>
          </a:r>
          <a:r>
            <a:rPr lang="en-GB" sz="1100" i="1">
              <a:solidFill>
                <a:sysClr val="windowText" lastClr="000000"/>
              </a:solidFill>
            </a:rPr>
            <a:t>the </a:t>
          </a:r>
          <a:r>
            <a:rPr lang="en-GB" sz="1100" i="1">
              <a:solidFill>
                <a:srgbClr val="0070C0"/>
              </a:solidFill>
            </a:rPr>
            <a:t>Floodplain</a:t>
          </a:r>
          <a:r>
            <a:rPr lang="en-GB" sz="1100" i="1">
              <a:solidFill>
                <a:sysClr val="windowText" lastClr="000000"/>
              </a:solidFill>
            </a:rPr>
            <a:t> forests"</a:t>
          </a:r>
        </a:p>
      </xdr:txBody>
    </xdr:sp>
    <xdr:clientData/>
  </xdr:twoCellAnchor>
  <xdr:twoCellAnchor>
    <xdr:from>
      <xdr:col>0</xdr:col>
      <xdr:colOff>54428</xdr:colOff>
      <xdr:row>23</xdr:row>
      <xdr:rowOff>65315</xdr:rowOff>
    </xdr:from>
    <xdr:to>
      <xdr:col>6</xdr:col>
      <xdr:colOff>409575</xdr:colOff>
      <xdr:row>26</xdr:row>
      <xdr:rowOff>141515</xdr:rowOff>
    </xdr:to>
    <xdr:sp macro="" textlink="">
      <xdr:nvSpPr>
        <xdr:cNvPr id="3" name="TextBox 2">
          <a:extLst>
            <a:ext uri="{FF2B5EF4-FFF2-40B4-BE49-F238E27FC236}">
              <a16:creationId xmlns:a16="http://schemas.microsoft.com/office/drawing/2014/main" id="{DDA77DAE-79F4-4A3A-8A70-AA1A72549322}"/>
            </a:ext>
          </a:extLst>
        </xdr:cNvPr>
        <xdr:cNvSpPr txBox="1"/>
      </xdr:nvSpPr>
      <xdr:spPr>
        <a:xfrm>
          <a:off x="54428" y="4265840"/>
          <a:ext cx="5689147" cy="62865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ysClr val="windowText" lastClr="000000"/>
              </a:solidFill>
            </a:rPr>
            <a:t>1. </a:t>
          </a:r>
          <a:r>
            <a:rPr lang="en-GB" sz="1100" b="0">
              <a:solidFill>
                <a:sysClr val="windowText" lastClr="000000"/>
              </a:solidFill>
            </a:rPr>
            <a:t>Mean </a:t>
          </a:r>
          <a:r>
            <a:rPr lang="en-GB" sz="1100" b="1">
              <a:solidFill>
                <a:sysClr val="windowText" lastClr="000000"/>
              </a:solidFill>
            </a:rPr>
            <a:t>width </a:t>
          </a:r>
          <a:r>
            <a:rPr lang="en-GB" sz="1100" b="0">
              <a:solidFill>
                <a:sysClr val="windowText" lastClr="000000"/>
              </a:solidFill>
            </a:rPr>
            <a:t>of dung beetles from the </a:t>
          </a:r>
          <a:r>
            <a:rPr lang="en-GB" sz="1100" b="1">
              <a:solidFill>
                <a:schemeClr val="accent2"/>
              </a:solidFill>
            </a:rPr>
            <a:t>Burned Forest </a:t>
          </a:r>
          <a:r>
            <a:rPr lang="en-GB" sz="1100" b="1">
              <a:solidFill>
                <a:sysClr val="windowText" lastClr="000000"/>
              </a:solidFill>
            </a:rPr>
            <a:t>(M = 11.05, SD = 7.47, n = 15) </a:t>
          </a:r>
          <a:r>
            <a:rPr lang="en-GB" sz="1100" b="0">
              <a:solidFill>
                <a:sysClr val="windowText" lastClr="000000"/>
              </a:solidFill>
            </a:rPr>
            <a:t>was hypothesised to be less than those of the </a:t>
          </a:r>
          <a:r>
            <a:rPr lang="en-GB" sz="1100" b="1">
              <a:solidFill>
                <a:srgbClr val="00B050"/>
              </a:solidFill>
            </a:rPr>
            <a:t>Terra Firma </a:t>
          </a:r>
          <a:r>
            <a:rPr lang="en-GB" sz="1100" b="1">
              <a:solidFill>
                <a:sysClr val="windowText" lastClr="000000"/>
              </a:solidFill>
            </a:rPr>
            <a:t>(M = 8.55, SD = 6.11, n = 13)</a:t>
          </a:r>
          <a:r>
            <a:rPr lang="en-GB" sz="1100" b="0">
              <a:solidFill>
                <a:sysClr val="windowText" lastClr="000000"/>
              </a:solidFill>
            </a:rPr>
            <a:t>. This difference was the </a:t>
          </a:r>
          <a:r>
            <a:rPr lang="en-GB" sz="1100" b="1">
              <a:solidFill>
                <a:sysClr val="windowText" lastClr="000000"/>
              </a:solidFill>
            </a:rPr>
            <a:t>inverse </a:t>
          </a:r>
          <a:r>
            <a:rPr lang="en-GB" sz="1100" b="0">
              <a:solidFill>
                <a:sysClr val="windowText" lastClr="000000"/>
              </a:solidFill>
            </a:rPr>
            <a:t>of the hypothesis and is </a:t>
          </a:r>
          <a:r>
            <a:rPr lang="en-GB" sz="1100" b="1">
              <a:solidFill>
                <a:sysClr val="windowText" lastClr="000000"/>
              </a:solidFill>
            </a:rPr>
            <a:t>not significant, t(26) = 0.96, </a:t>
          </a:r>
          <a:r>
            <a:rPr lang="en-GB" sz="1100" b="1" i="1">
              <a:solidFill>
                <a:sysClr val="windowText" lastClr="000000"/>
              </a:solidFill>
            </a:rPr>
            <a:t>p</a:t>
          </a:r>
          <a:r>
            <a:rPr lang="en-GB" sz="1100" b="1">
              <a:solidFill>
                <a:sysClr val="windowText" lastClr="000000"/>
              </a:solidFill>
            </a:rPr>
            <a:t> = 0.17 (1 tail)</a:t>
          </a:r>
          <a:r>
            <a:rPr lang="en-GB" sz="1100" b="0">
              <a:solidFill>
                <a:sysClr val="windowText" lastClr="000000"/>
              </a:solidFill>
            </a:rPr>
            <a:t>.</a:t>
          </a:r>
          <a:endParaRPr lang="en-GB" sz="1100" b="0" i="1">
            <a:solidFill>
              <a:sysClr val="windowText" lastClr="000000"/>
            </a:solidFill>
          </a:endParaRPr>
        </a:p>
      </xdr:txBody>
    </xdr:sp>
    <xdr:clientData/>
  </xdr:twoCellAnchor>
  <xdr:twoCellAnchor>
    <xdr:from>
      <xdr:col>0</xdr:col>
      <xdr:colOff>28574</xdr:colOff>
      <xdr:row>47</xdr:row>
      <xdr:rowOff>57150</xdr:rowOff>
    </xdr:from>
    <xdr:to>
      <xdr:col>6</xdr:col>
      <xdr:colOff>361949</xdr:colOff>
      <xdr:row>50</xdr:row>
      <xdr:rowOff>142875</xdr:rowOff>
    </xdr:to>
    <xdr:sp macro="" textlink="">
      <xdr:nvSpPr>
        <xdr:cNvPr id="4" name="TextBox 3">
          <a:extLst>
            <a:ext uri="{FF2B5EF4-FFF2-40B4-BE49-F238E27FC236}">
              <a16:creationId xmlns:a16="http://schemas.microsoft.com/office/drawing/2014/main" id="{F3D5739A-3269-4F58-8E29-08C0C6DE4A1C}"/>
            </a:ext>
          </a:extLst>
        </xdr:cNvPr>
        <xdr:cNvSpPr txBox="1"/>
      </xdr:nvSpPr>
      <xdr:spPr>
        <a:xfrm>
          <a:off x="28574" y="8667750"/>
          <a:ext cx="5667375" cy="62865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ysClr val="windowText" lastClr="000000"/>
              </a:solidFill>
            </a:rPr>
            <a:t>3. </a:t>
          </a:r>
          <a:r>
            <a:rPr lang="en-GB" sz="1100" b="0">
              <a:solidFill>
                <a:sysClr val="windowText" lastClr="000000"/>
              </a:solidFill>
            </a:rPr>
            <a:t>Mean</a:t>
          </a:r>
          <a:r>
            <a:rPr lang="en-GB" sz="1100" b="1">
              <a:solidFill>
                <a:sysClr val="windowText" lastClr="000000"/>
              </a:solidFill>
            </a:rPr>
            <a:t> width </a:t>
          </a:r>
          <a:r>
            <a:rPr lang="en-GB" sz="1100" b="0">
              <a:solidFill>
                <a:sysClr val="windowText" lastClr="000000"/>
              </a:solidFill>
            </a:rPr>
            <a:t>of dung beetles from the </a:t>
          </a:r>
          <a:r>
            <a:rPr lang="en-GB" sz="1100" b="1">
              <a:solidFill>
                <a:schemeClr val="accent2"/>
              </a:solidFill>
            </a:rPr>
            <a:t>Burned Forest </a:t>
          </a:r>
          <a:r>
            <a:rPr lang="en-GB" sz="1100" b="1">
              <a:solidFill>
                <a:sysClr val="windowText" lastClr="000000"/>
              </a:solidFill>
            </a:rPr>
            <a:t>(M = 11.05, SD = 7.47, n = 15) </a:t>
          </a:r>
          <a:r>
            <a:rPr lang="en-GB" sz="1100" b="0">
              <a:solidFill>
                <a:sysClr val="windowText" lastClr="000000"/>
              </a:solidFill>
            </a:rPr>
            <a:t>was hypothesised to be less than those of the </a:t>
          </a:r>
          <a:r>
            <a:rPr lang="en-GB" sz="1100" b="1">
              <a:solidFill>
                <a:srgbClr val="0070C0"/>
              </a:solidFill>
            </a:rPr>
            <a:t>Floodplain forest </a:t>
          </a:r>
          <a:r>
            <a:rPr lang="en-GB" sz="1100" b="1">
              <a:solidFill>
                <a:sysClr val="windowText" lastClr="000000"/>
              </a:solidFill>
            </a:rPr>
            <a:t>(M = 9.24, SD = 4.54, n = 12)</a:t>
          </a:r>
          <a:r>
            <a:rPr lang="en-GB" sz="1100" b="0">
              <a:solidFill>
                <a:sysClr val="windowText" lastClr="000000"/>
              </a:solidFill>
            </a:rPr>
            <a:t>. This difference was the </a:t>
          </a:r>
          <a:r>
            <a:rPr lang="en-GB" sz="1100" b="1">
              <a:solidFill>
                <a:sysClr val="windowText" lastClr="000000"/>
              </a:solidFill>
            </a:rPr>
            <a:t>inverse </a:t>
          </a:r>
          <a:r>
            <a:rPr lang="en-GB" sz="1100" b="0">
              <a:solidFill>
                <a:sysClr val="windowText" lastClr="000000"/>
              </a:solidFill>
            </a:rPr>
            <a:t>of the hypothesis and</a:t>
          </a:r>
          <a:r>
            <a:rPr lang="en-GB" sz="1100" b="0" baseline="0">
              <a:solidFill>
                <a:sysClr val="windowText" lastClr="000000"/>
              </a:solidFill>
            </a:rPr>
            <a:t> is</a:t>
          </a:r>
          <a:r>
            <a:rPr lang="en-GB" sz="1100" b="0">
              <a:solidFill>
                <a:sysClr val="windowText" lastClr="000000"/>
              </a:solidFill>
            </a:rPr>
            <a:t> </a:t>
          </a:r>
          <a:r>
            <a:rPr lang="en-GB" sz="1100" b="1">
              <a:solidFill>
                <a:sysClr val="windowText" lastClr="000000"/>
              </a:solidFill>
            </a:rPr>
            <a:t>not significant, t(24) = 0.77, </a:t>
          </a:r>
          <a:r>
            <a:rPr lang="en-GB" sz="1100" b="1" i="1">
              <a:solidFill>
                <a:sysClr val="windowText" lastClr="000000"/>
              </a:solidFill>
            </a:rPr>
            <a:t>p</a:t>
          </a:r>
          <a:r>
            <a:rPr lang="en-GB" sz="1100" b="1">
              <a:solidFill>
                <a:sysClr val="windowText" lastClr="000000"/>
              </a:solidFill>
            </a:rPr>
            <a:t> = 0.22 (1 tail)</a:t>
          </a:r>
          <a:r>
            <a:rPr lang="en-GB" sz="1100" b="0">
              <a:solidFill>
                <a:sysClr val="windowText" lastClr="000000"/>
              </a:solidFill>
            </a:rPr>
            <a:t>.</a:t>
          </a:r>
          <a:endParaRPr lang="en-GB" sz="1100" b="0" i="1">
            <a:solidFill>
              <a:sysClr val="windowText" lastClr="000000"/>
            </a:solidFill>
          </a:endParaRPr>
        </a:p>
      </xdr:txBody>
    </xdr:sp>
    <xdr:clientData/>
  </xdr:twoCellAnchor>
  <xdr:twoCellAnchor>
    <xdr:from>
      <xdr:col>10</xdr:col>
      <xdr:colOff>47625</xdr:colOff>
      <xdr:row>23</xdr:row>
      <xdr:rowOff>38100</xdr:rowOff>
    </xdr:from>
    <xdr:to>
      <xdr:col>14</xdr:col>
      <xdr:colOff>847725</xdr:colOff>
      <xdr:row>26</xdr:row>
      <xdr:rowOff>114300</xdr:rowOff>
    </xdr:to>
    <xdr:sp macro="" textlink="">
      <xdr:nvSpPr>
        <xdr:cNvPr id="5" name="TextBox 4">
          <a:extLst>
            <a:ext uri="{FF2B5EF4-FFF2-40B4-BE49-F238E27FC236}">
              <a16:creationId xmlns:a16="http://schemas.microsoft.com/office/drawing/2014/main" id="{8E0337D1-6E8A-4B3C-87F8-98BF96F55B85}"/>
            </a:ext>
          </a:extLst>
        </xdr:cNvPr>
        <xdr:cNvSpPr txBox="1"/>
      </xdr:nvSpPr>
      <xdr:spPr>
        <a:xfrm>
          <a:off x="9801225" y="4238625"/>
          <a:ext cx="5695950" cy="62865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ysClr val="windowText" lastClr="000000"/>
              </a:solidFill>
            </a:rPr>
            <a:t>2.</a:t>
          </a:r>
          <a:r>
            <a:rPr lang="en-GB" sz="1100" b="1" baseline="0">
              <a:solidFill>
                <a:sysClr val="windowText" lastClr="000000"/>
              </a:solidFill>
            </a:rPr>
            <a:t> </a:t>
          </a:r>
          <a:r>
            <a:rPr lang="en-GB" sz="1100" b="0">
              <a:solidFill>
                <a:sysClr val="windowText" lastClr="000000"/>
              </a:solidFill>
            </a:rPr>
            <a:t>Mean </a:t>
          </a:r>
          <a:r>
            <a:rPr lang="en-GB" sz="1100" b="1">
              <a:solidFill>
                <a:sysClr val="windowText" lastClr="000000"/>
              </a:solidFill>
            </a:rPr>
            <a:t>weight </a:t>
          </a:r>
          <a:r>
            <a:rPr lang="en-GB" sz="1100" b="0">
              <a:solidFill>
                <a:sysClr val="windowText" lastClr="000000"/>
              </a:solidFill>
            </a:rPr>
            <a:t>of dung beetles from the </a:t>
          </a:r>
          <a:r>
            <a:rPr lang="en-GB" sz="1100" b="1">
              <a:solidFill>
                <a:schemeClr val="accent2"/>
              </a:solidFill>
            </a:rPr>
            <a:t>Burned Forest </a:t>
          </a:r>
          <a:r>
            <a:rPr lang="en-GB" sz="1100" b="1">
              <a:solidFill>
                <a:sysClr val="windowText" lastClr="000000"/>
              </a:solidFill>
            </a:rPr>
            <a:t>(M = 1.14, SD = 1.78, n = 15) </a:t>
          </a:r>
          <a:r>
            <a:rPr lang="en-GB" sz="1100" b="0">
              <a:solidFill>
                <a:sysClr val="windowText" lastClr="000000"/>
              </a:solidFill>
            </a:rPr>
            <a:t>was hypothesised to be less than those of the </a:t>
          </a:r>
          <a:r>
            <a:rPr lang="en-GB" sz="1100" b="1">
              <a:solidFill>
                <a:srgbClr val="00B050"/>
              </a:solidFill>
            </a:rPr>
            <a:t>Terra Firma </a:t>
          </a:r>
          <a:r>
            <a:rPr lang="en-GB" sz="1100" b="1">
              <a:solidFill>
                <a:sysClr val="windowText" lastClr="000000"/>
              </a:solidFill>
            </a:rPr>
            <a:t>(M = 0.62, SD = 1.43, n = 13)</a:t>
          </a:r>
          <a:r>
            <a:rPr lang="en-GB" sz="1100" b="0">
              <a:solidFill>
                <a:sysClr val="windowText" lastClr="000000"/>
              </a:solidFill>
            </a:rPr>
            <a:t>. This difference was the </a:t>
          </a:r>
          <a:r>
            <a:rPr lang="en-GB" sz="1100" b="1">
              <a:solidFill>
                <a:sysClr val="windowText" lastClr="000000"/>
              </a:solidFill>
            </a:rPr>
            <a:t>inverse </a:t>
          </a:r>
          <a:r>
            <a:rPr lang="en-GB" sz="1100" b="0">
              <a:solidFill>
                <a:sysClr val="windowText" lastClr="000000"/>
              </a:solidFill>
            </a:rPr>
            <a:t>of the hypothesis and is </a:t>
          </a:r>
          <a:r>
            <a:rPr lang="en-GB" sz="1100" b="1">
              <a:solidFill>
                <a:sysClr val="windowText" lastClr="000000"/>
              </a:solidFill>
            </a:rPr>
            <a:t>not significant, t(26) = 0.85, </a:t>
          </a:r>
          <a:r>
            <a:rPr lang="en-GB" sz="1100" b="1" i="1">
              <a:solidFill>
                <a:sysClr val="windowText" lastClr="000000"/>
              </a:solidFill>
            </a:rPr>
            <a:t>p</a:t>
          </a:r>
          <a:r>
            <a:rPr lang="en-GB" sz="1100" b="1">
              <a:solidFill>
                <a:sysClr val="windowText" lastClr="000000"/>
              </a:solidFill>
            </a:rPr>
            <a:t> = 0.20 (1 tail)</a:t>
          </a:r>
          <a:r>
            <a:rPr lang="en-GB" sz="1100" b="0">
              <a:solidFill>
                <a:sysClr val="windowText" lastClr="000000"/>
              </a:solidFill>
            </a:rPr>
            <a:t>.</a:t>
          </a:r>
          <a:endParaRPr lang="en-GB" sz="1100" b="0" i="1">
            <a:solidFill>
              <a:sysClr val="windowText" lastClr="000000"/>
            </a:solidFill>
          </a:endParaRPr>
        </a:p>
      </xdr:txBody>
    </xdr:sp>
    <xdr:clientData/>
  </xdr:twoCellAnchor>
  <xdr:twoCellAnchor>
    <xdr:from>
      <xdr:col>10</xdr:col>
      <xdr:colOff>47625</xdr:colOff>
      <xdr:row>47</xdr:row>
      <xdr:rowOff>47625</xdr:rowOff>
    </xdr:from>
    <xdr:to>
      <xdr:col>14</xdr:col>
      <xdr:colOff>676275</xdr:colOff>
      <xdr:row>50</xdr:row>
      <xdr:rowOff>133350</xdr:rowOff>
    </xdr:to>
    <xdr:sp macro="" textlink="">
      <xdr:nvSpPr>
        <xdr:cNvPr id="7" name="TextBox 6">
          <a:extLst>
            <a:ext uri="{FF2B5EF4-FFF2-40B4-BE49-F238E27FC236}">
              <a16:creationId xmlns:a16="http://schemas.microsoft.com/office/drawing/2014/main" id="{9CEA532C-E53F-4C84-8DFE-65D91BDC4BD6}"/>
            </a:ext>
          </a:extLst>
        </xdr:cNvPr>
        <xdr:cNvSpPr txBox="1"/>
      </xdr:nvSpPr>
      <xdr:spPr>
        <a:xfrm>
          <a:off x="9801225" y="8658225"/>
          <a:ext cx="5524500" cy="62865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ysClr val="windowText" lastClr="000000"/>
              </a:solidFill>
            </a:rPr>
            <a:t>4. </a:t>
          </a:r>
          <a:r>
            <a:rPr lang="en-GB" sz="1100" b="0">
              <a:solidFill>
                <a:sysClr val="windowText" lastClr="000000"/>
              </a:solidFill>
            </a:rPr>
            <a:t>Mean</a:t>
          </a:r>
          <a:r>
            <a:rPr lang="en-GB" sz="1100" b="1">
              <a:solidFill>
                <a:sysClr val="windowText" lastClr="000000"/>
              </a:solidFill>
            </a:rPr>
            <a:t> weight </a:t>
          </a:r>
          <a:r>
            <a:rPr lang="en-GB" sz="1100" b="0">
              <a:solidFill>
                <a:sysClr val="windowText" lastClr="000000"/>
              </a:solidFill>
            </a:rPr>
            <a:t>of dung beetles from the </a:t>
          </a:r>
          <a:r>
            <a:rPr lang="en-GB" sz="1100" b="1">
              <a:solidFill>
                <a:schemeClr val="accent2"/>
              </a:solidFill>
            </a:rPr>
            <a:t>Burned Forest </a:t>
          </a:r>
          <a:r>
            <a:rPr lang="en-GB" sz="1100" b="1">
              <a:solidFill>
                <a:sysClr val="windowText" lastClr="000000"/>
              </a:solidFill>
            </a:rPr>
            <a:t>(M = 1.14, SD = 1.78, n = 15) </a:t>
          </a:r>
          <a:r>
            <a:rPr lang="en-GB" sz="1100" b="0">
              <a:solidFill>
                <a:sysClr val="windowText" lastClr="000000"/>
              </a:solidFill>
            </a:rPr>
            <a:t>was hypothesised to be less than those of the </a:t>
          </a:r>
          <a:r>
            <a:rPr lang="en-GB" sz="1100" b="1">
              <a:solidFill>
                <a:srgbClr val="0070C0"/>
              </a:solidFill>
            </a:rPr>
            <a:t>Floodplain forest </a:t>
          </a:r>
          <a:r>
            <a:rPr lang="en-GB" sz="1100" b="1">
              <a:solidFill>
                <a:sysClr val="windowText" lastClr="000000"/>
              </a:solidFill>
            </a:rPr>
            <a:t>(M = 0.34, SD = 0.34, n = 12)</a:t>
          </a:r>
          <a:r>
            <a:rPr lang="en-GB" sz="1100" b="0">
              <a:solidFill>
                <a:sysClr val="windowText" lastClr="000000"/>
              </a:solidFill>
            </a:rPr>
            <a:t>. This difference was the </a:t>
          </a:r>
          <a:r>
            <a:rPr lang="en-GB" sz="1100" b="1">
              <a:solidFill>
                <a:sysClr val="windowText" lastClr="000000"/>
              </a:solidFill>
            </a:rPr>
            <a:t>inverse </a:t>
          </a:r>
          <a:r>
            <a:rPr lang="en-GB" sz="1100" b="0">
              <a:solidFill>
                <a:sysClr val="windowText" lastClr="000000"/>
              </a:solidFill>
            </a:rPr>
            <a:t>of the hypothesis and </a:t>
          </a:r>
          <a:r>
            <a:rPr lang="en-GB" sz="1100" b="1">
              <a:solidFill>
                <a:sysClr val="windowText" lastClr="000000"/>
              </a:solidFill>
            </a:rPr>
            <a:t>is significant, t(15) = 1.71, </a:t>
          </a:r>
          <a:r>
            <a:rPr lang="en-GB" sz="1100" b="1" i="1">
              <a:solidFill>
                <a:sysClr val="windowText" lastClr="000000"/>
              </a:solidFill>
            </a:rPr>
            <a:t>p</a:t>
          </a:r>
          <a:r>
            <a:rPr lang="en-GB" sz="1100" b="1">
              <a:solidFill>
                <a:sysClr val="windowText" lastClr="000000"/>
              </a:solidFill>
            </a:rPr>
            <a:t> = 0.05 (1 tail)</a:t>
          </a:r>
          <a:r>
            <a:rPr lang="en-GB" sz="1100" b="0">
              <a:solidFill>
                <a:sysClr val="windowText" lastClr="000000"/>
              </a:solidFill>
            </a:rPr>
            <a:t>.</a:t>
          </a:r>
          <a:endParaRPr lang="en-GB" sz="1100" b="0" i="1">
            <a:solidFill>
              <a:sysClr val="windowText" lastClr="000000"/>
            </a:solidFill>
          </a:endParaRPr>
        </a:p>
      </xdr:txBody>
    </xdr:sp>
    <xdr:clientData/>
  </xdr:twoCellAnchor>
  <xdr:twoCellAnchor>
    <xdr:from>
      <xdr:col>6</xdr:col>
      <xdr:colOff>540728</xdr:colOff>
      <xdr:row>47</xdr:row>
      <xdr:rowOff>54952</xdr:rowOff>
    </xdr:from>
    <xdr:to>
      <xdr:col>9</xdr:col>
      <xdr:colOff>683603</xdr:colOff>
      <xdr:row>60</xdr:row>
      <xdr:rowOff>74002</xdr:rowOff>
    </xdr:to>
    <xdr:sp macro="" textlink="">
      <xdr:nvSpPr>
        <xdr:cNvPr id="8" name="TextBox 7">
          <a:extLst>
            <a:ext uri="{FF2B5EF4-FFF2-40B4-BE49-F238E27FC236}">
              <a16:creationId xmlns:a16="http://schemas.microsoft.com/office/drawing/2014/main" id="{02A4BC5C-4497-4437-93ED-325E8BCF0478}"/>
            </a:ext>
          </a:extLst>
        </xdr:cNvPr>
        <xdr:cNvSpPr txBox="1"/>
      </xdr:nvSpPr>
      <xdr:spPr>
        <a:xfrm>
          <a:off x="5863005" y="8870706"/>
          <a:ext cx="3765306" cy="245745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GB" sz="1100" b="1">
              <a:solidFill>
                <a:sysClr val="windowText" lastClr="000000"/>
              </a:solidFill>
            </a:rPr>
            <a:t>CONCLUSIONS</a:t>
          </a:r>
        </a:p>
        <a:p>
          <a:pPr algn="l"/>
          <a:r>
            <a:rPr lang="en-GB" sz="1100" b="1">
              <a:solidFill>
                <a:sysClr val="windowText" lastClr="000000"/>
              </a:solidFill>
            </a:rPr>
            <a:t>A) </a:t>
          </a:r>
          <a:r>
            <a:rPr lang="en-GB" sz="1100" b="0">
              <a:solidFill>
                <a:sysClr val="windowText" lastClr="000000"/>
              </a:solidFill>
            </a:rPr>
            <a:t>Width </a:t>
          </a:r>
          <a:r>
            <a:rPr lang="en-GB" sz="1100" b="0" baseline="0">
              <a:solidFill>
                <a:sysClr val="windowText" lastClr="000000"/>
              </a:solidFill>
            </a:rPr>
            <a:t>is, on average, greater among dung beetles of the </a:t>
          </a:r>
          <a:r>
            <a:rPr lang="en-GB" sz="1100" b="0" baseline="0">
              <a:solidFill>
                <a:schemeClr val="accent2"/>
              </a:solidFill>
            </a:rPr>
            <a:t>Burned Forest </a:t>
          </a:r>
          <a:r>
            <a:rPr lang="en-GB" sz="1100" b="0" baseline="0">
              <a:solidFill>
                <a:sysClr val="windowText" lastClr="000000"/>
              </a:solidFill>
            </a:rPr>
            <a:t>habitat compared to dung beetles of the </a:t>
          </a:r>
          <a:r>
            <a:rPr lang="en-GB" sz="1100" b="0" baseline="0">
              <a:solidFill>
                <a:srgbClr val="00B050"/>
              </a:solidFill>
            </a:rPr>
            <a:t>Terra Firma</a:t>
          </a:r>
          <a:r>
            <a:rPr lang="en-GB" sz="1100" b="0" baseline="0">
              <a:solidFill>
                <a:sysClr val="windowText" lastClr="000000"/>
              </a:solidFill>
            </a:rPr>
            <a:t> habitat, </a:t>
          </a:r>
          <a:r>
            <a:rPr lang="en-GB" sz="1100" b="1" baseline="0">
              <a:solidFill>
                <a:sysClr val="windowText" lastClr="000000"/>
              </a:solidFill>
            </a:rPr>
            <a:t>but not significantly so</a:t>
          </a:r>
          <a:r>
            <a:rPr lang="en-GB" sz="1100" b="0" baseline="0">
              <a:solidFill>
                <a:sysClr val="windowText" lastClr="000000"/>
              </a:solidFill>
            </a:rPr>
            <a:t>.</a:t>
          </a:r>
        </a:p>
        <a:p>
          <a:pPr algn="l"/>
          <a:r>
            <a:rPr lang="en-GB" sz="1100" b="1" baseline="0">
              <a:solidFill>
                <a:sysClr val="windowText" lastClr="000000"/>
              </a:solidFill>
            </a:rPr>
            <a:t>B) </a:t>
          </a:r>
          <a:r>
            <a:rPr lang="en-GB" sz="1100" b="0" baseline="0">
              <a:solidFill>
                <a:sysClr val="windowText" lastClr="000000"/>
              </a:solidFill>
            </a:rPr>
            <a:t>Weight is, on average, greater among dung beetles of the </a:t>
          </a:r>
          <a:r>
            <a:rPr lang="en-GB" sz="1100" b="0" baseline="0">
              <a:solidFill>
                <a:schemeClr val="accent2"/>
              </a:solidFill>
            </a:rPr>
            <a:t>Burned Forest </a:t>
          </a:r>
          <a:r>
            <a:rPr lang="en-GB" sz="1100" b="0" baseline="0">
              <a:solidFill>
                <a:sysClr val="windowText" lastClr="000000"/>
              </a:solidFill>
            </a:rPr>
            <a:t>habitat compared to dung beetles of the </a:t>
          </a:r>
          <a:r>
            <a:rPr lang="en-GB" sz="1100" b="0" baseline="0">
              <a:solidFill>
                <a:srgbClr val="00B050"/>
              </a:solidFill>
            </a:rPr>
            <a:t>Terra Firma</a:t>
          </a:r>
          <a:r>
            <a:rPr lang="en-GB" sz="1100" b="0" baseline="0">
              <a:solidFill>
                <a:sysClr val="windowText" lastClr="000000"/>
              </a:solidFill>
            </a:rPr>
            <a:t> habitat, </a:t>
          </a:r>
          <a:r>
            <a:rPr lang="en-GB" sz="1100" b="1" baseline="0">
              <a:solidFill>
                <a:sysClr val="windowText" lastClr="000000"/>
              </a:solidFill>
            </a:rPr>
            <a:t>but not significantly so</a:t>
          </a:r>
          <a:r>
            <a:rPr lang="en-GB" sz="1100" b="0" baseline="0">
              <a:solidFill>
                <a:sysClr val="windowText" lastClr="000000"/>
              </a:solidFill>
            </a:rPr>
            <a:t>.</a:t>
          </a:r>
        </a:p>
        <a:p>
          <a:pPr algn="l"/>
          <a:r>
            <a:rPr lang="en-GB" sz="1100" b="1" baseline="0">
              <a:solidFill>
                <a:sysClr val="windowText" lastClr="000000"/>
              </a:solidFill>
            </a:rPr>
            <a:t>C) </a:t>
          </a:r>
          <a:r>
            <a:rPr lang="en-GB" sz="1100" b="0" baseline="0">
              <a:solidFill>
                <a:sysClr val="windowText" lastClr="000000"/>
              </a:solidFill>
            </a:rPr>
            <a:t>Width is, on average, greater among dung beetles of the </a:t>
          </a:r>
          <a:r>
            <a:rPr lang="en-GB" sz="1100" b="0" baseline="0">
              <a:solidFill>
                <a:schemeClr val="accent2"/>
              </a:solidFill>
            </a:rPr>
            <a:t>Burned Forest </a:t>
          </a:r>
          <a:r>
            <a:rPr lang="en-GB" sz="1100" b="0" baseline="0">
              <a:solidFill>
                <a:sysClr val="windowText" lastClr="000000"/>
              </a:solidFill>
            </a:rPr>
            <a:t>habitat compared to dung beetles of the </a:t>
          </a:r>
          <a:r>
            <a:rPr lang="en-GB" sz="1100" b="0" baseline="0">
              <a:solidFill>
                <a:srgbClr val="0070C0"/>
              </a:solidFill>
            </a:rPr>
            <a:t>Floodplain</a:t>
          </a:r>
          <a:r>
            <a:rPr lang="en-GB" sz="1100" b="0" baseline="0">
              <a:solidFill>
                <a:sysClr val="windowText" lastClr="000000"/>
              </a:solidFill>
            </a:rPr>
            <a:t> habitat, </a:t>
          </a:r>
          <a:r>
            <a:rPr lang="en-GB" sz="1100" b="1" baseline="0">
              <a:solidFill>
                <a:sysClr val="windowText" lastClr="000000"/>
              </a:solidFill>
            </a:rPr>
            <a:t>but not significantly so</a:t>
          </a:r>
          <a:r>
            <a:rPr lang="en-GB" sz="1100" b="0" baseline="0">
              <a:solidFill>
                <a:sysClr val="windowText" lastClr="000000"/>
              </a:solidFill>
            </a:rPr>
            <a:t>.</a:t>
          </a:r>
        </a:p>
        <a:p>
          <a:pPr algn="l"/>
          <a:r>
            <a:rPr lang="en-GB" sz="1100" b="1" baseline="0">
              <a:solidFill>
                <a:sysClr val="windowText" lastClr="000000"/>
              </a:solidFill>
            </a:rPr>
            <a:t>D) </a:t>
          </a:r>
          <a:r>
            <a:rPr lang="en-GB" sz="1100" b="0" baseline="0">
              <a:solidFill>
                <a:sysClr val="windowText" lastClr="000000"/>
              </a:solidFill>
            </a:rPr>
            <a:t>Weight is, on average, greater among dung beetles of the </a:t>
          </a:r>
          <a:r>
            <a:rPr lang="en-GB" sz="1100" b="0" baseline="0">
              <a:solidFill>
                <a:schemeClr val="accent2"/>
              </a:solidFill>
            </a:rPr>
            <a:t>Burned Forest </a:t>
          </a:r>
          <a:r>
            <a:rPr lang="en-GB" sz="1100" b="0" baseline="0">
              <a:solidFill>
                <a:sysClr val="windowText" lastClr="000000"/>
              </a:solidFill>
            </a:rPr>
            <a:t>habitat compared to dung beetles of the </a:t>
          </a:r>
          <a:r>
            <a:rPr lang="en-GB" sz="1100" b="0" baseline="0">
              <a:solidFill>
                <a:srgbClr val="0070C0"/>
              </a:solidFill>
            </a:rPr>
            <a:t>Floodplain</a:t>
          </a:r>
          <a:r>
            <a:rPr lang="en-GB" sz="1100" b="0" baseline="0">
              <a:solidFill>
                <a:sysClr val="windowText" lastClr="000000"/>
              </a:solidFill>
            </a:rPr>
            <a:t> habitat, </a:t>
          </a:r>
          <a:r>
            <a:rPr lang="en-GB" sz="1100" b="1" baseline="0">
              <a:solidFill>
                <a:sysClr val="windowText" lastClr="000000"/>
              </a:solidFill>
            </a:rPr>
            <a:t>and significantly so</a:t>
          </a:r>
          <a:r>
            <a:rPr lang="en-GB" sz="1100" b="0" baseline="0">
              <a:solidFill>
                <a:sysClr val="windowText" lastClr="000000"/>
              </a:solidFill>
            </a:rPr>
            <a:t>.</a:t>
          </a:r>
          <a:endParaRPr lang="en-GB" sz="1100" b="1">
            <a:solidFill>
              <a:sysClr val="windowText" lastClr="000000"/>
            </a:solidFill>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91440</xdr:colOff>
      <xdr:row>1</xdr:row>
      <xdr:rowOff>60960</xdr:rowOff>
    </xdr:from>
    <xdr:to>
      <xdr:col>14</xdr:col>
      <xdr:colOff>532482</xdr:colOff>
      <xdr:row>33</xdr:row>
      <xdr:rowOff>160020</xdr:rowOff>
    </xdr:to>
    <xdr:sp macro="" textlink="">
      <xdr:nvSpPr>
        <xdr:cNvPr id="2" name="TextBox 1">
          <a:extLst>
            <a:ext uri="{FF2B5EF4-FFF2-40B4-BE49-F238E27FC236}">
              <a16:creationId xmlns:a16="http://schemas.microsoft.com/office/drawing/2014/main" id="{361DAEB7-159A-41A0-B872-A5375FB0D43C}"/>
            </a:ext>
          </a:extLst>
        </xdr:cNvPr>
        <xdr:cNvSpPr txBox="1"/>
      </xdr:nvSpPr>
      <xdr:spPr>
        <a:xfrm>
          <a:off x="91440" y="244574"/>
          <a:ext cx="8924030" cy="5974723"/>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GB" sz="1400" b="0">
              <a:solidFill>
                <a:srgbClr val="0070C0"/>
              </a:solidFill>
            </a:rPr>
            <a:t>I, Brendan</a:t>
          </a:r>
          <a:r>
            <a:rPr lang="en-GB" sz="1400" b="0" baseline="0">
              <a:solidFill>
                <a:srgbClr val="0070C0"/>
              </a:solidFill>
            </a:rPr>
            <a:t> Latham, wish to acknowledge the following people, without whose work this data would not have been collected.</a:t>
          </a:r>
        </a:p>
        <a:p>
          <a:pPr algn="l"/>
          <a:endParaRPr lang="en-GB" sz="1400" b="0" baseline="0">
            <a:solidFill>
              <a:srgbClr val="0070C0"/>
            </a:solidFill>
          </a:endParaRPr>
        </a:p>
        <a:p>
          <a:pPr algn="l"/>
          <a:r>
            <a:rPr lang="en-GB" sz="1400" b="0" baseline="0">
              <a:solidFill>
                <a:srgbClr val="0070C0"/>
              </a:solidFill>
            </a:rPr>
            <a:t>Thank you </a:t>
          </a:r>
          <a:r>
            <a:rPr lang="en-GB" sz="1400" b="1" baseline="0">
              <a:solidFill>
                <a:srgbClr val="0070C0"/>
              </a:solidFill>
            </a:rPr>
            <a:t>Dr</a:t>
          </a:r>
          <a:r>
            <a:rPr lang="en-GB" sz="1400" b="0" baseline="0">
              <a:solidFill>
                <a:srgbClr val="0070C0"/>
              </a:solidFill>
            </a:rPr>
            <a:t> </a:t>
          </a:r>
          <a:r>
            <a:rPr lang="en-GB" sz="1400" b="1" baseline="0">
              <a:solidFill>
                <a:srgbClr val="0070C0"/>
              </a:solidFill>
            </a:rPr>
            <a:t>Chris Kirkby</a:t>
          </a:r>
          <a:r>
            <a:rPr lang="en-GB" sz="1400" b="0" baseline="0">
              <a:solidFill>
                <a:srgbClr val="0070C0"/>
              </a:solidFill>
            </a:rPr>
            <a:t>, Executive Director of FAUNA FOREVER,</a:t>
          </a:r>
          <a:r>
            <a:rPr lang="en-GB" sz="1400" b="1" baseline="0">
              <a:solidFill>
                <a:srgbClr val="0070C0"/>
              </a:solidFill>
            </a:rPr>
            <a:t> </a:t>
          </a:r>
          <a:r>
            <a:rPr lang="en-GB" sz="1400" b="0" baseline="0">
              <a:solidFill>
                <a:srgbClr val="0070C0"/>
              </a:solidFill>
            </a:rPr>
            <a:t>and also </a:t>
          </a:r>
          <a:r>
            <a:rPr lang="en-GB" sz="1400" b="1" baseline="0">
              <a:solidFill>
                <a:srgbClr val="0070C0"/>
              </a:solidFill>
            </a:rPr>
            <a:t>Marjolein Pubben </a:t>
          </a:r>
          <a:r>
            <a:rPr lang="en-GB" sz="1400" b="0" baseline="0">
              <a:solidFill>
                <a:srgbClr val="0070C0"/>
              </a:solidFill>
            </a:rPr>
            <a:t>for initiating and supervising the formation of most of the experimental design. </a:t>
          </a:r>
        </a:p>
        <a:p>
          <a:pPr algn="l"/>
          <a:endParaRPr lang="en-GB" sz="1400" b="0" baseline="0">
            <a:solidFill>
              <a:srgbClr val="0070C0"/>
            </a:solidFill>
          </a:endParaRPr>
        </a:p>
        <a:p>
          <a:pPr algn="l"/>
          <a:r>
            <a:rPr lang="en-GB" sz="1400" b="0" baseline="0">
              <a:solidFill>
                <a:srgbClr val="0070C0"/>
              </a:solidFill>
            </a:rPr>
            <a:t>Many thanks to those who chose to volunteer their time to assist me in my research. Thank you for counting, identifying and measuring many small (and smelly!) dung beetles late at night, over numerous hours: </a:t>
          </a:r>
          <a:r>
            <a:rPr lang="en-GB" sz="1400" b="1" baseline="0">
              <a:solidFill>
                <a:srgbClr val="0070C0"/>
              </a:solidFill>
            </a:rPr>
            <a:t>Ellie Richardson</a:t>
          </a:r>
          <a:r>
            <a:rPr lang="en-GB" sz="1400" b="0" baseline="0">
              <a:solidFill>
                <a:srgbClr val="0070C0"/>
              </a:solidFill>
            </a:rPr>
            <a:t>, </a:t>
          </a:r>
          <a:r>
            <a:rPr lang="en-GB" sz="1400" b="1" baseline="0">
              <a:solidFill>
                <a:srgbClr val="0070C0"/>
              </a:solidFill>
            </a:rPr>
            <a:t>Ronan Taylor</a:t>
          </a:r>
          <a:r>
            <a:rPr lang="en-GB" sz="1400" b="0" baseline="0">
              <a:solidFill>
                <a:srgbClr val="0070C0"/>
              </a:solidFill>
            </a:rPr>
            <a:t>, </a:t>
          </a:r>
          <a:r>
            <a:rPr lang="en-GB" sz="1400" b="1" baseline="0">
              <a:solidFill>
                <a:srgbClr val="0070C0"/>
              </a:solidFill>
            </a:rPr>
            <a:t>Jesse Murphy</a:t>
          </a:r>
          <a:r>
            <a:rPr lang="en-GB" sz="1400" b="0" baseline="0">
              <a:solidFill>
                <a:srgbClr val="0070C0"/>
              </a:solidFill>
            </a:rPr>
            <a:t>, </a:t>
          </a:r>
          <a:r>
            <a:rPr lang="en-GB" sz="1400" b="1" baseline="0">
              <a:solidFill>
                <a:srgbClr val="0070C0"/>
              </a:solidFill>
            </a:rPr>
            <a:t>Lauren Bains</a:t>
          </a:r>
          <a:r>
            <a:rPr lang="en-GB" sz="1400" b="0" baseline="0">
              <a:solidFill>
                <a:srgbClr val="0070C0"/>
              </a:solidFill>
            </a:rPr>
            <a:t>, </a:t>
          </a:r>
          <a:r>
            <a:rPr lang="en-GB" sz="1400" b="1" baseline="0">
              <a:solidFill>
                <a:srgbClr val="0070C0"/>
              </a:solidFill>
            </a:rPr>
            <a:t>Natasha Kitching</a:t>
          </a:r>
          <a:r>
            <a:rPr lang="en-GB" sz="1400" b="0" baseline="0">
              <a:solidFill>
                <a:srgbClr val="0070C0"/>
              </a:solidFill>
            </a:rPr>
            <a:t> and </a:t>
          </a:r>
          <a:r>
            <a:rPr lang="en-GB" sz="1400" b="1" baseline="0">
              <a:solidFill>
                <a:srgbClr val="0070C0"/>
              </a:solidFill>
            </a:rPr>
            <a:t>Jordan Graves</a:t>
          </a:r>
          <a:r>
            <a:rPr lang="en-GB" sz="1400" b="0" baseline="0">
              <a:solidFill>
                <a:srgbClr val="0070C0"/>
              </a:solidFill>
            </a:rPr>
            <a:t>.</a:t>
          </a:r>
        </a:p>
        <a:p>
          <a:pPr algn="l"/>
          <a:endParaRPr lang="en-GB" sz="1400" b="0" baseline="0">
            <a:solidFill>
              <a:srgbClr val="0070C0"/>
            </a:solidFill>
          </a:endParaRPr>
        </a:p>
        <a:p>
          <a:pPr algn="l"/>
          <a:r>
            <a:rPr lang="en-GB" sz="1400" b="0" baseline="0">
              <a:solidFill>
                <a:srgbClr val="0070C0"/>
              </a:solidFill>
            </a:rPr>
            <a:t>Thank you </a:t>
          </a:r>
          <a:r>
            <a:rPr lang="en-GB" sz="1400" b="1" baseline="0">
              <a:solidFill>
                <a:srgbClr val="0070C0"/>
              </a:solidFill>
            </a:rPr>
            <a:t>Juan Carlos Huayllapuma Cruz </a:t>
          </a:r>
          <a:r>
            <a:rPr lang="en-GB" sz="1400" b="0" baseline="0">
              <a:solidFill>
                <a:srgbClr val="0070C0"/>
              </a:solidFill>
            </a:rPr>
            <a:t>for lending us your camera light during these counting sessions, and thank you </a:t>
          </a:r>
          <a:r>
            <a:rPr lang="en-GB" sz="1400" b="1" baseline="0">
              <a:solidFill>
                <a:srgbClr val="0070C0"/>
              </a:solidFill>
            </a:rPr>
            <a:t>Corrie Rushford </a:t>
          </a:r>
          <a:r>
            <a:rPr lang="en-GB" sz="1400" b="0" baseline="0">
              <a:solidFill>
                <a:srgbClr val="0070C0"/>
              </a:solidFill>
            </a:rPr>
            <a:t>for removing my pitfall traps from the forest floor after I had left the site.</a:t>
          </a:r>
        </a:p>
        <a:p>
          <a:pPr algn="l"/>
          <a:endParaRPr lang="en-GB" sz="1100" b="0">
            <a:solidFill>
              <a:srgbClr val="0070C0"/>
            </a:solidFill>
          </a:endParaRPr>
        </a:p>
        <a:p>
          <a:pPr algn="l"/>
          <a:r>
            <a:rPr lang="en-GB" sz="1400" b="0">
              <a:solidFill>
                <a:srgbClr val="0070C0"/>
              </a:solidFill>
            </a:rPr>
            <a:t>Lastly, I wish to thank the conservation organisation FAUNA FOREVER for enabling me to spend </a:t>
          </a:r>
          <a:r>
            <a:rPr lang="en-GB" sz="1400" b="0" baseline="0">
              <a:solidFill>
                <a:srgbClr val="0070C0"/>
              </a:solidFill>
            </a:rPr>
            <a:t>an amazing month of adventure in the forest. </a:t>
          </a:r>
          <a:endParaRPr lang="en-GB" sz="1400" b="0">
            <a:solidFill>
              <a:srgbClr val="0070C0"/>
            </a:solidFill>
          </a:endParaRPr>
        </a:p>
      </xdr:txBody>
    </xdr:sp>
    <xdr:clientData/>
  </xdr:twoCellAnchor>
  <xdr:twoCellAnchor editAs="oneCell">
    <xdr:from>
      <xdr:col>4</xdr:col>
      <xdr:colOff>510266</xdr:colOff>
      <xdr:row>19</xdr:row>
      <xdr:rowOff>0</xdr:rowOff>
    </xdr:from>
    <xdr:to>
      <xdr:col>9</xdr:col>
      <xdr:colOff>146891</xdr:colOff>
      <xdr:row>33</xdr:row>
      <xdr:rowOff>120842</xdr:rowOff>
    </xdr:to>
    <xdr:pic>
      <xdr:nvPicPr>
        <xdr:cNvPr id="4" name="Picture 3" descr="Image result for fauna forever logo">
          <a:extLst>
            <a:ext uri="{FF2B5EF4-FFF2-40B4-BE49-F238E27FC236}">
              <a16:creationId xmlns:a16="http://schemas.microsoft.com/office/drawing/2014/main" id="{36C1D903-4DC7-4DB0-B8C3-0286728199B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933977" y="3488675"/>
          <a:ext cx="2666263" cy="269144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Q373"/>
  <sheetViews>
    <sheetView tabSelected="1" zoomScale="67" zoomScaleNormal="111" zoomScalePageLayoutView="75" workbookViewId="0">
      <selection activeCell="N3" sqref="N3"/>
    </sheetView>
  </sheetViews>
  <sheetFormatPr defaultColWidth="11.44140625" defaultRowHeight="14.4" x14ac:dyDescent="0.3"/>
  <cols>
    <col min="2" max="2" width="11.44140625" style="3"/>
    <col min="3" max="3" width="15.77734375" style="3" customWidth="1"/>
    <col min="4" max="4" width="11.44140625" style="3"/>
    <col min="5" max="5" width="13.88671875" style="3" customWidth="1"/>
    <col min="10" max="10" width="13.109375" customWidth="1"/>
    <col min="11" max="11" width="30.33203125" customWidth="1"/>
    <col min="12" max="12" width="11.5546875" customWidth="1"/>
    <col min="13" max="13" width="12.88671875" customWidth="1"/>
    <col min="14" max="14" width="31.88671875" customWidth="1"/>
    <col min="15" max="16" width="12" customWidth="1"/>
    <col min="17" max="17" width="62.109375" style="9" customWidth="1"/>
  </cols>
  <sheetData>
    <row r="1" spans="1:69" ht="19.2" customHeight="1" x14ac:dyDescent="0.35">
      <c r="A1" s="6" t="s">
        <v>288</v>
      </c>
      <c r="B1" s="1"/>
      <c r="C1" s="1"/>
      <c r="S1" s="3"/>
      <c r="T1" s="3"/>
      <c r="U1" s="3"/>
      <c r="V1" s="3"/>
      <c r="W1" s="3"/>
      <c r="X1" s="3"/>
      <c r="Y1" s="3"/>
      <c r="Z1" s="3"/>
      <c r="AA1" s="3"/>
      <c r="AB1" s="3"/>
      <c r="AC1" s="3"/>
      <c r="AD1" s="3"/>
      <c r="AE1" s="3"/>
      <c r="AF1" s="3"/>
      <c r="AG1" s="3"/>
      <c r="AH1" s="3"/>
      <c r="AI1" s="3"/>
      <c r="AJ1" s="3"/>
      <c r="AK1" s="3"/>
      <c r="AL1" s="3"/>
      <c r="AM1" s="3"/>
    </row>
    <row r="2" spans="1:69" ht="46.8" customHeight="1" x14ac:dyDescent="0.3">
      <c r="A2" s="2" t="s">
        <v>2</v>
      </c>
      <c r="B2" s="2" t="s">
        <v>4</v>
      </c>
      <c r="C2" s="2" t="s">
        <v>5</v>
      </c>
      <c r="D2" s="2" t="s">
        <v>0</v>
      </c>
      <c r="E2" s="2" t="s">
        <v>1</v>
      </c>
      <c r="F2" s="134" t="s">
        <v>163</v>
      </c>
      <c r="G2" s="2" t="s">
        <v>6</v>
      </c>
      <c r="H2" s="2" t="s">
        <v>66</v>
      </c>
      <c r="I2" s="2" t="s">
        <v>7</v>
      </c>
      <c r="J2" s="2" t="s">
        <v>65</v>
      </c>
      <c r="K2" s="2" t="s">
        <v>58</v>
      </c>
      <c r="L2" s="2" t="s">
        <v>9</v>
      </c>
      <c r="M2" s="2" t="s">
        <v>10</v>
      </c>
      <c r="N2" s="2" t="s">
        <v>8</v>
      </c>
      <c r="O2" s="2" t="s">
        <v>11</v>
      </c>
      <c r="P2" s="2" t="s">
        <v>12</v>
      </c>
      <c r="Q2" s="2" t="s">
        <v>51</v>
      </c>
      <c r="R2" s="3"/>
      <c r="S2" s="3"/>
      <c r="T2" s="3"/>
      <c r="V2" s="3"/>
      <c r="W2" s="3"/>
      <c r="X2" s="3"/>
      <c r="Y2" s="3"/>
      <c r="Z2" s="3"/>
      <c r="AA2" s="3"/>
      <c r="AB2" s="3"/>
      <c r="AC2" s="3"/>
      <c r="AD2" s="3"/>
      <c r="AE2" s="3"/>
      <c r="AF2" s="3"/>
      <c r="AG2" s="3"/>
      <c r="AH2" s="3"/>
      <c r="AI2" s="3"/>
      <c r="AJ2" s="3"/>
      <c r="AK2" s="3"/>
      <c r="AL2" s="3"/>
      <c r="AM2" s="3"/>
      <c r="AN2" s="4"/>
      <c r="AO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row>
    <row r="3" spans="1:69" x14ac:dyDescent="0.3">
      <c r="A3" s="45" t="s">
        <v>3</v>
      </c>
      <c r="B3" s="135" t="s">
        <v>13</v>
      </c>
      <c r="C3" s="135" t="s">
        <v>14</v>
      </c>
      <c r="D3" s="18">
        <v>470603</v>
      </c>
      <c r="E3" s="18">
        <v>8627318</v>
      </c>
      <c r="F3" s="16">
        <v>1</v>
      </c>
      <c r="G3" s="20">
        <v>42699</v>
      </c>
      <c r="H3" s="21">
        <v>0.4680555555555555</v>
      </c>
      <c r="I3" s="20">
        <f>G3+4</f>
        <v>42703</v>
      </c>
      <c r="J3" s="8">
        <v>0.46736111111111112</v>
      </c>
      <c r="K3" s="18" t="s">
        <v>15</v>
      </c>
      <c r="L3" s="20">
        <v>42700</v>
      </c>
      <c r="M3" s="21">
        <v>0.45694444444444443</v>
      </c>
      <c r="N3" s="24" t="s">
        <v>19</v>
      </c>
      <c r="O3" s="18">
        <v>10.25</v>
      </c>
      <c r="P3" s="18">
        <v>0.42899999999999999</v>
      </c>
      <c r="Q3" s="10" t="s">
        <v>74</v>
      </c>
      <c r="R3" s="3"/>
      <c r="S3" s="3"/>
      <c r="T3" s="3"/>
      <c r="V3" s="3"/>
      <c r="W3" s="3"/>
      <c r="X3" s="3"/>
      <c r="Y3" s="3"/>
      <c r="Z3" s="3"/>
      <c r="AA3" s="3"/>
      <c r="AB3" s="3"/>
      <c r="AC3" s="3"/>
      <c r="AD3" s="3"/>
      <c r="AE3" s="3"/>
      <c r="AF3" s="3"/>
      <c r="AG3" s="3"/>
      <c r="AH3" s="3"/>
      <c r="AI3" s="3"/>
      <c r="AJ3" s="3"/>
      <c r="AK3" s="3"/>
      <c r="AL3" s="3"/>
      <c r="AM3" s="3"/>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row>
    <row r="4" spans="1:69" x14ac:dyDescent="0.3">
      <c r="A4" s="5" t="s">
        <v>3</v>
      </c>
      <c r="B4" s="136" t="s">
        <v>13</v>
      </c>
      <c r="C4" s="136" t="s">
        <v>14</v>
      </c>
      <c r="D4" s="5">
        <v>470603</v>
      </c>
      <c r="E4" s="5">
        <v>8627318</v>
      </c>
      <c r="F4" s="16">
        <v>1</v>
      </c>
      <c r="G4" s="7">
        <v>42699</v>
      </c>
      <c r="H4" s="8">
        <v>0.4680555555555555</v>
      </c>
      <c r="I4" s="7">
        <f>G4+4</f>
        <v>42703</v>
      </c>
      <c r="J4" s="8">
        <v>0.46736111111111112</v>
      </c>
      <c r="K4" s="5" t="s">
        <v>15</v>
      </c>
      <c r="L4" s="7">
        <v>42700</v>
      </c>
      <c r="M4" s="8">
        <v>0.45694444444444443</v>
      </c>
      <c r="N4" s="25" t="s">
        <v>16</v>
      </c>
      <c r="O4" s="5">
        <v>8.5</v>
      </c>
      <c r="P4" s="5">
        <v>0.19700000000000001</v>
      </c>
      <c r="Q4" s="10" t="s">
        <v>74</v>
      </c>
      <c r="R4" s="3"/>
      <c r="S4" s="3"/>
      <c r="T4" s="3"/>
      <c r="V4" s="3"/>
      <c r="W4" s="3"/>
      <c r="X4" s="3"/>
      <c r="Y4" s="3"/>
      <c r="Z4" s="3"/>
      <c r="AA4" s="3"/>
      <c r="AB4" s="3"/>
      <c r="AC4" s="3"/>
      <c r="AD4" s="3"/>
      <c r="AE4" s="3"/>
      <c r="AF4" s="3"/>
      <c r="AG4" s="3"/>
      <c r="AH4" s="3"/>
      <c r="AI4" s="3"/>
      <c r="AJ4" s="3"/>
      <c r="AK4" s="3"/>
      <c r="AL4" s="3"/>
      <c r="AM4" s="3"/>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row>
    <row r="5" spans="1:69" x14ac:dyDescent="0.3">
      <c r="A5" s="5" t="s">
        <v>3</v>
      </c>
      <c r="B5" s="136" t="s">
        <v>17</v>
      </c>
      <c r="C5" s="136" t="s">
        <v>14</v>
      </c>
      <c r="D5" s="5">
        <v>470574</v>
      </c>
      <c r="E5" s="5">
        <v>8627384</v>
      </c>
      <c r="F5" s="16">
        <v>1</v>
      </c>
      <c r="G5" s="7">
        <v>42699</v>
      </c>
      <c r="H5" s="8">
        <v>0.46111111111111108</v>
      </c>
      <c r="I5" s="7">
        <f>G5+4</f>
        <v>42703</v>
      </c>
      <c r="J5" s="8">
        <v>0.46180555555555558</v>
      </c>
      <c r="K5" s="5" t="s">
        <v>15</v>
      </c>
      <c r="L5" s="7">
        <v>42700</v>
      </c>
      <c r="M5" s="8">
        <v>0.45</v>
      </c>
      <c r="N5" s="25" t="s">
        <v>18</v>
      </c>
      <c r="O5" s="5">
        <v>7.8</v>
      </c>
      <c r="P5" s="5">
        <v>0.17100000000000001</v>
      </c>
      <c r="Q5" s="10" t="s">
        <v>78</v>
      </c>
      <c r="R5" s="3"/>
      <c r="S5" s="3"/>
      <c r="T5" s="3"/>
      <c r="V5" s="3"/>
      <c r="W5" s="3"/>
      <c r="X5" s="3"/>
      <c r="Y5" s="3"/>
      <c r="Z5" s="3"/>
      <c r="AA5" s="3"/>
      <c r="AB5" s="3"/>
      <c r="AC5" s="3"/>
      <c r="AD5" s="3"/>
      <c r="AE5" s="3"/>
      <c r="AF5" s="3"/>
      <c r="AG5" s="3"/>
      <c r="AH5" s="3"/>
      <c r="AI5" s="3"/>
      <c r="AJ5" s="3"/>
      <c r="AK5" s="3"/>
      <c r="AL5" s="3"/>
      <c r="AM5" s="3"/>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row>
    <row r="6" spans="1:69" x14ac:dyDescent="0.3">
      <c r="A6" s="5" t="s">
        <v>3</v>
      </c>
      <c r="B6" s="136" t="s">
        <v>17</v>
      </c>
      <c r="C6" s="136" t="s">
        <v>14</v>
      </c>
      <c r="D6" s="5">
        <v>470574</v>
      </c>
      <c r="E6" s="5">
        <v>8627384</v>
      </c>
      <c r="F6" s="16">
        <v>1</v>
      </c>
      <c r="G6" s="7">
        <v>42699</v>
      </c>
      <c r="H6" s="8">
        <v>0.46111111111111108</v>
      </c>
      <c r="I6" s="7">
        <f t="shared" ref="I6:I11" si="0">G6+4</f>
        <v>42703</v>
      </c>
      <c r="J6" s="8">
        <v>0.46180555555555558</v>
      </c>
      <c r="K6" s="5" t="s">
        <v>15</v>
      </c>
      <c r="L6" s="7">
        <v>42700</v>
      </c>
      <c r="M6" s="8">
        <v>0.45</v>
      </c>
      <c r="N6" s="25" t="s">
        <v>18</v>
      </c>
      <c r="O6" s="5">
        <v>6.8</v>
      </c>
      <c r="P6" s="5">
        <v>0.20599999999999999</v>
      </c>
      <c r="Q6" s="10" t="s">
        <v>78</v>
      </c>
      <c r="R6" s="3"/>
      <c r="S6" s="3"/>
      <c r="T6" s="3"/>
      <c r="V6" s="3"/>
      <c r="W6" s="3"/>
      <c r="X6" s="3"/>
      <c r="Y6" s="3"/>
      <c r="Z6" s="3"/>
      <c r="AA6" s="3"/>
      <c r="AB6" s="3"/>
      <c r="AC6" s="3"/>
      <c r="AD6" s="3"/>
      <c r="AE6" s="3"/>
      <c r="AF6" s="3"/>
      <c r="AG6" s="3"/>
      <c r="AH6" s="3"/>
      <c r="AI6" s="3"/>
      <c r="AJ6" s="3"/>
      <c r="AK6" s="3"/>
      <c r="AL6" s="3"/>
      <c r="AM6" s="3"/>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row>
    <row r="7" spans="1:69" x14ac:dyDescent="0.3">
      <c r="A7" s="5" t="s">
        <v>3</v>
      </c>
      <c r="B7" s="136" t="s">
        <v>17</v>
      </c>
      <c r="C7" s="136" t="s">
        <v>14</v>
      </c>
      <c r="D7" s="5">
        <v>470574</v>
      </c>
      <c r="E7" s="5">
        <v>8627384</v>
      </c>
      <c r="F7" s="16">
        <v>1</v>
      </c>
      <c r="G7" s="7">
        <v>42699</v>
      </c>
      <c r="H7" s="8">
        <v>0.46111111111111108</v>
      </c>
      <c r="I7" s="7">
        <f t="shared" si="0"/>
        <v>42703</v>
      </c>
      <c r="J7" s="8">
        <v>0.46180555555555602</v>
      </c>
      <c r="K7" s="5" t="s">
        <v>15</v>
      </c>
      <c r="L7" s="7">
        <v>42700</v>
      </c>
      <c r="M7" s="8">
        <v>0.45</v>
      </c>
      <c r="N7" s="25" t="s">
        <v>19</v>
      </c>
      <c r="O7" s="5">
        <v>8.6</v>
      </c>
      <c r="P7" s="5">
        <v>0.27200000000000002</v>
      </c>
      <c r="Q7" s="10" t="s">
        <v>74</v>
      </c>
      <c r="R7" s="3"/>
      <c r="S7" s="3"/>
      <c r="T7" s="3"/>
      <c r="V7" s="3"/>
      <c r="W7" s="3"/>
      <c r="X7" s="3"/>
      <c r="Y7" s="3"/>
      <c r="Z7" s="3"/>
      <c r="AA7" s="3"/>
      <c r="AB7" s="3"/>
      <c r="AC7" s="3"/>
      <c r="AD7" s="3"/>
      <c r="AE7" s="3"/>
      <c r="AF7" s="3"/>
      <c r="AG7" s="3"/>
      <c r="AH7" s="3"/>
      <c r="AI7" s="3"/>
      <c r="AJ7" s="3"/>
      <c r="AK7" s="3"/>
      <c r="AL7" s="3"/>
      <c r="AM7" s="3"/>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row>
    <row r="8" spans="1:69" x14ac:dyDescent="0.3">
      <c r="A8" s="5" t="s">
        <v>3</v>
      </c>
      <c r="B8" s="136" t="s">
        <v>17</v>
      </c>
      <c r="C8" s="136" t="s">
        <v>14</v>
      </c>
      <c r="D8" s="5">
        <v>470574</v>
      </c>
      <c r="E8" s="5">
        <v>8627384</v>
      </c>
      <c r="F8" s="16">
        <v>1</v>
      </c>
      <c r="G8" s="7">
        <v>42699</v>
      </c>
      <c r="H8" s="8">
        <v>0.46111111111111108</v>
      </c>
      <c r="I8" s="7">
        <f t="shared" si="0"/>
        <v>42703</v>
      </c>
      <c r="J8" s="8">
        <v>0.46180555555555602</v>
      </c>
      <c r="K8" s="5" t="s">
        <v>15</v>
      </c>
      <c r="L8" s="7">
        <v>42700</v>
      </c>
      <c r="M8" s="8">
        <v>0.45</v>
      </c>
      <c r="N8" s="25" t="s">
        <v>20</v>
      </c>
      <c r="O8" s="5">
        <v>7.5</v>
      </c>
      <c r="P8" s="5">
        <v>0.122</v>
      </c>
      <c r="Q8" s="10" t="s">
        <v>74</v>
      </c>
      <c r="R8" s="3"/>
      <c r="S8" s="3"/>
      <c r="T8" s="3"/>
      <c r="V8" s="3"/>
      <c r="W8" s="3"/>
      <c r="X8" s="3"/>
      <c r="Y8" s="3"/>
      <c r="Z8" s="3"/>
      <c r="AA8" s="3"/>
      <c r="AB8" s="3"/>
      <c r="AC8" s="3"/>
      <c r="AD8" s="3"/>
      <c r="AE8" s="3"/>
      <c r="AF8" s="3"/>
      <c r="AG8" s="3"/>
      <c r="AH8" s="3"/>
      <c r="AI8" s="3"/>
      <c r="AJ8" s="3"/>
      <c r="AK8" s="3"/>
      <c r="AL8" s="3"/>
      <c r="AM8" s="3"/>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row>
    <row r="9" spans="1:69" x14ac:dyDescent="0.3">
      <c r="A9" s="5" t="s">
        <v>3</v>
      </c>
      <c r="B9" s="136" t="s">
        <v>17</v>
      </c>
      <c r="C9" s="136" t="s">
        <v>14</v>
      </c>
      <c r="D9" s="5">
        <v>470574</v>
      </c>
      <c r="E9" s="5">
        <v>8627384</v>
      </c>
      <c r="F9" s="16">
        <v>1</v>
      </c>
      <c r="G9" s="7">
        <v>42699</v>
      </c>
      <c r="H9" s="8">
        <v>0.46111111111111108</v>
      </c>
      <c r="I9" s="7">
        <f t="shared" si="0"/>
        <v>42703</v>
      </c>
      <c r="J9" s="8">
        <v>0.46180555555555602</v>
      </c>
      <c r="K9" s="5" t="s">
        <v>15</v>
      </c>
      <c r="L9" s="7">
        <v>42700</v>
      </c>
      <c r="M9" s="8">
        <v>0.45</v>
      </c>
      <c r="N9" s="25" t="s">
        <v>20</v>
      </c>
      <c r="O9" s="5">
        <v>7.8</v>
      </c>
      <c r="P9" s="5">
        <v>0.121</v>
      </c>
      <c r="Q9" s="10" t="s">
        <v>74</v>
      </c>
      <c r="R9" s="3"/>
      <c r="S9" s="3"/>
      <c r="T9" s="3"/>
      <c r="V9" s="3"/>
      <c r="W9" s="3"/>
      <c r="X9" s="3"/>
      <c r="Y9" s="3"/>
      <c r="Z9" s="3"/>
      <c r="AA9" s="3"/>
      <c r="AB9" s="3"/>
      <c r="AC9" s="3"/>
      <c r="AD9" s="3"/>
      <c r="AE9" s="3"/>
      <c r="AF9" s="3"/>
      <c r="AG9" s="3"/>
      <c r="AH9" s="3"/>
      <c r="AI9" s="3"/>
      <c r="AJ9" s="3"/>
      <c r="AK9" s="3"/>
      <c r="AL9" s="3"/>
      <c r="AM9" s="3"/>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row>
    <row r="10" spans="1:69" x14ac:dyDescent="0.3">
      <c r="A10" s="5" t="s">
        <v>3</v>
      </c>
      <c r="B10" s="136" t="s">
        <v>17</v>
      </c>
      <c r="C10" s="136" t="s">
        <v>14</v>
      </c>
      <c r="D10" s="5">
        <v>470574</v>
      </c>
      <c r="E10" s="5">
        <v>8627384</v>
      </c>
      <c r="F10" s="16">
        <v>1</v>
      </c>
      <c r="G10" s="7">
        <v>42699</v>
      </c>
      <c r="H10" s="8">
        <v>0.46111111111111108</v>
      </c>
      <c r="I10" s="7">
        <f t="shared" si="0"/>
        <v>42703</v>
      </c>
      <c r="J10" s="8">
        <v>0.46180555555555602</v>
      </c>
      <c r="K10" s="5" t="s">
        <v>15</v>
      </c>
      <c r="L10" s="7">
        <v>42700</v>
      </c>
      <c r="M10" s="8">
        <v>0.45</v>
      </c>
      <c r="N10" s="25" t="s">
        <v>21</v>
      </c>
      <c r="O10" s="5">
        <v>4.0999999999999996</v>
      </c>
      <c r="P10" s="5">
        <v>3.4000000000000002E-2</v>
      </c>
      <c r="Q10" s="10" t="s">
        <v>74</v>
      </c>
      <c r="R10" s="3"/>
      <c r="S10" s="3"/>
      <c r="T10" s="3"/>
      <c r="V10" s="3"/>
      <c r="W10" s="3"/>
      <c r="X10" s="3"/>
      <c r="Y10" s="3"/>
      <c r="Z10" s="3"/>
      <c r="AA10" s="3"/>
      <c r="AB10" s="3"/>
      <c r="AC10" s="3"/>
      <c r="AD10" s="3"/>
      <c r="AE10" s="3"/>
      <c r="AF10" s="3"/>
      <c r="AG10" s="3"/>
      <c r="AH10" s="3"/>
      <c r="AI10" s="3"/>
      <c r="AJ10" s="3"/>
      <c r="AK10" s="3"/>
      <c r="AL10" s="3"/>
      <c r="AM10" s="3"/>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row>
    <row r="11" spans="1:69" x14ac:dyDescent="0.3">
      <c r="A11" s="5" t="s">
        <v>3</v>
      </c>
      <c r="B11" s="136" t="s">
        <v>17</v>
      </c>
      <c r="C11" s="136" t="s">
        <v>14</v>
      </c>
      <c r="D11" s="5">
        <v>470574</v>
      </c>
      <c r="E11" s="5">
        <v>8627384</v>
      </c>
      <c r="F11" s="16">
        <v>1</v>
      </c>
      <c r="G11" s="7">
        <v>42699</v>
      </c>
      <c r="H11" s="8">
        <v>0.46111111111111108</v>
      </c>
      <c r="I11" s="7">
        <f t="shared" si="0"/>
        <v>42703</v>
      </c>
      <c r="J11" s="8">
        <v>0.46180555555555602</v>
      </c>
      <c r="K11" s="5" t="s">
        <v>15</v>
      </c>
      <c r="L11" s="7">
        <v>42700</v>
      </c>
      <c r="M11" s="8">
        <v>0.45</v>
      </c>
      <c r="N11" s="25" t="s">
        <v>22</v>
      </c>
      <c r="O11" s="5">
        <v>3.2</v>
      </c>
      <c r="P11" s="5">
        <v>0.01</v>
      </c>
      <c r="Q11" s="10" t="s">
        <v>74</v>
      </c>
      <c r="R11" s="3"/>
      <c r="S11" s="3"/>
      <c r="T11" s="3"/>
      <c r="V11" s="3"/>
      <c r="W11" s="3"/>
      <c r="X11" s="3"/>
      <c r="Y11" s="3"/>
      <c r="Z11" s="3"/>
      <c r="AA11" s="3"/>
      <c r="AB11" s="3"/>
      <c r="AC11" s="3"/>
      <c r="AD11" s="3"/>
      <c r="AE11" s="3"/>
      <c r="AF11" s="3"/>
      <c r="AG11" s="3"/>
      <c r="AH11" s="3"/>
      <c r="AI11" s="3"/>
      <c r="AJ11" s="3"/>
      <c r="AK11" s="3"/>
      <c r="AL11" s="3"/>
      <c r="AM11" s="3"/>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row>
    <row r="12" spans="1:69" x14ac:dyDescent="0.3">
      <c r="A12" s="5" t="s">
        <v>3</v>
      </c>
      <c r="B12" s="136" t="s">
        <v>17</v>
      </c>
      <c r="C12" s="136" t="s">
        <v>14</v>
      </c>
      <c r="D12" s="5">
        <v>470574</v>
      </c>
      <c r="E12" s="5">
        <v>8627384</v>
      </c>
      <c r="F12" s="16">
        <v>1</v>
      </c>
      <c r="G12" s="7">
        <v>42699</v>
      </c>
      <c r="H12" s="8">
        <v>0.46111111111111108</v>
      </c>
      <c r="I12" s="7">
        <f t="shared" ref="I12:I26" si="1">G12+4</f>
        <v>42703</v>
      </c>
      <c r="J12" s="8">
        <v>0.46180555555555602</v>
      </c>
      <c r="K12" s="5" t="s">
        <v>15</v>
      </c>
      <c r="L12" s="7">
        <v>42700</v>
      </c>
      <c r="M12" s="8">
        <v>0.45</v>
      </c>
      <c r="N12" s="25" t="s">
        <v>22</v>
      </c>
      <c r="O12" s="5">
        <v>3.1</v>
      </c>
      <c r="P12" s="5">
        <v>1.7000000000000001E-2</v>
      </c>
      <c r="Q12" s="10" t="s">
        <v>74</v>
      </c>
      <c r="R12" s="3"/>
      <c r="S12" s="3"/>
      <c r="T12" s="3"/>
      <c r="V12" s="3"/>
      <c r="W12" s="3"/>
      <c r="X12" s="3"/>
      <c r="Y12" s="3"/>
      <c r="Z12" s="3"/>
      <c r="AA12" s="3"/>
      <c r="AB12" s="3"/>
      <c r="AC12" s="3"/>
      <c r="AD12" s="3"/>
      <c r="AE12" s="3"/>
      <c r="AF12" s="3"/>
      <c r="AG12" s="3"/>
      <c r="AH12" s="3"/>
      <c r="AI12" s="3"/>
      <c r="AJ12" s="3"/>
      <c r="AK12" s="3"/>
      <c r="AL12" s="3"/>
      <c r="AM12" s="3"/>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row>
    <row r="13" spans="1:69" x14ac:dyDescent="0.3">
      <c r="A13" s="5" t="s">
        <v>3</v>
      </c>
      <c r="B13" s="136" t="s">
        <v>24</v>
      </c>
      <c r="C13" s="136" t="s">
        <v>14</v>
      </c>
      <c r="D13" s="5">
        <v>470589</v>
      </c>
      <c r="E13" s="5">
        <v>8627471</v>
      </c>
      <c r="F13" s="16">
        <v>1</v>
      </c>
      <c r="G13" s="7">
        <v>42699</v>
      </c>
      <c r="H13" s="8">
        <v>0.45694444444444443</v>
      </c>
      <c r="I13" s="7">
        <f t="shared" si="1"/>
        <v>42703</v>
      </c>
      <c r="J13" s="15">
        <v>0.45833333333333331</v>
      </c>
      <c r="K13" s="5" t="s">
        <v>15</v>
      </c>
      <c r="L13" s="7">
        <v>42700</v>
      </c>
      <c r="M13" s="8">
        <v>0.43611111111111112</v>
      </c>
      <c r="N13" s="25" t="s">
        <v>25</v>
      </c>
      <c r="O13" s="5">
        <v>16.63</v>
      </c>
      <c r="P13" s="5">
        <v>0.88500000000000001</v>
      </c>
      <c r="Q13" s="10" t="s">
        <v>74</v>
      </c>
      <c r="R13" s="3"/>
      <c r="S13" s="3"/>
      <c r="T13" s="3"/>
      <c r="V13" s="3"/>
      <c r="W13" s="3"/>
      <c r="X13" s="3"/>
      <c r="Y13" s="3"/>
      <c r="Z13" s="3"/>
      <c r="AA13" s="3"/>
      <c r="AB13" s="3"/>
      <c r="AC13" s="3"/>
      <c r="AD13" s="3"/>
      <c r="AE13" s="3"/>
      <c r="AF13" s="3"/>
      <c r="AG13" s="3"/>
      <c r="AH13" s="3"/>
      <c r="AI13" s="3"/>
      <c r="AJ13" s="3"/>
      <c r="AK13" s="3"/>
      <c r="AL13" s="3"/>
      <c r="AM13" s="3"/>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row>
    <row r="14" spans="1:69" x14ac:dyDescent="0.3">
      <c r="A14" s="5" t="s">
        <v>3</v>
      </c>
      <c r="B14" s="136" t="s">
        <v>24</v>
      </c>
      <c r="C14" s="136" t="s">
        <v>14</v>
      </c>
      <c r="D14" s="5">
        <v>470589</v>
      </c>
      <c r="E14" s="5">
        <v>8627471</v>
      </c>
      <c r="F14" s="16">
        <v>1</v>
      </c>
      <c r="G14" s="7">
        <v>42699</v>
      </c>
      <c r="H14" s="8">
        <v>0.45694444444444443</v>
      </c>
      <c r="I14" s="7">
        <f t="shared" si="1"/>
        <v>42703</v>
      </c>
      <c r="J14" s="15">
        <v>0.45833333333333331</v>
      </c>
      <c r="K14" s="5" t="s">
        <v>15</v>
      </c>
      <c r="L14" s="7">
        <v>42700</v>
      </c>
      <c r="M14" s="8">
        <v>0.43611111111111112</v>
      </c>
      <c r="N14" s="25" t="s">
        <v>18</v>
      </c>
      <c r="O14" s="5">
        <v>7.5</v>
      </c>
      <c r="P14" s="5">
        <v>0.13200000000000001</v>
      </c>
      <c r="Q14" s="10" t="s">
        <v>74</v>
      </c>
      <c r="R14" s="3"/>
      <c r="S14" s="3"/>
      <c r="T14" s="3"/>
      <c r="V14" s="3"/>
      <c r="W14" s="3"/>
      <c r="X14" s="3"/>
      <c r="Y14" s="3"/>
      <c r="Z14" s="3"/>
      <c r="AA14" s="3"/>
      <c r="AB14" s="3"/>
      <c r="AC14" s="3"/>
      <c r="AD14" s="3"/>
      <c r="AE14" s="3"/>
      <c r="AF14" s="3"/>
      <c r="AG14" s="3"/>
      <c r="AH14" s="3"/>
      <c r="AI14" s="3"/>
      <c r="AJ14" s="3"/>
      <c r="AK14" s="3"/>
      <c r="AL14" s="3"/>
      <c r="AM14" s="3"/>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row>
    <row r="15" spans="1:69" x14ac:dyDescent="0.3">
      <c r="A15" s="5" t="s">
        <v>3</v>
      </c>
      <c r="B15" s="137" t="s">
        <v>29</v>
      </c>
      <c r="C15" s="137" t="s">
        <v>110</v>
      </c>
      <c r="D15" s="5">
        <v>470727</v>
      </c>
      <c r="E15" s="5">
        <v>8626856</v>
      </c>
      <c r="F15" s="16">
        <v>1</v>
      </c>
      <c r="G15" s="7">
        <v>42699</v>
      </c>
      <c r="H15" s="8">
        <v>0.52569444444444446</v>
      </c>
      <c r="I15" s="7">
        <f t="shared" si="1"/>
        <v>42703</v>
      </c>
      <c r="J15" s="15">
        <v>0.52222222222222225</v>
      </c>
      <c r="K15" s="5" t="s">
        <v>15</v>
      </c>
      <c r="L15" s="7">
        <v>42700</v>
      </c>
      <c r="M15" s="8">
        <v>0.49027777777777781</v>
      </c>
      <c r="N15" s="26" t="s">
        <v>23</v>
      </c>
      <c r="O15" s="11">
        <v>22.5</v>
      </c>
      <c r="P15" s="11">
        <v>4.8</v>
      </c>
      <c r="Q15" s="9" t="s">
        <v>68</v>
      </c>
      <c r="R15" s="3"/>
      <c r="S15" s="3"/>
      <c r="T15" s="3"/>
      <c r="V15" s="3"/>
      <c r="W15" s="3"/>
      <c r="X15" s="3"/>
      <c r="Y15" s="3"/>
      <c r="Z15" s="3"/>
      <c r="AA15" s="3"/>
      <c r="AB15" s="3"/>
      <c r="AC15" s="3"/>
      <c r="AD15" s="3"/>
      <c r="AE15" s="3"/>
      <c r="AF15" s="3"/>
      <c r="AG15" s="3"/>
      <c r="AH15" s="3"/>
      <c r="AI15" s="3"/>
      <c r="AJ15" s="3"/>
      <c r="AK15" s="3"/>
      <c r="AL15" s="3"/>
      <c r="AM15" s="3"/>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row>
    <row r="16" spans="1:69" x14ac:dyDescent="0.3">
      <c r="A16" s="5" t="s">
        <v>3</v>
      </c>
      <c r="B16" s="137" t="s">
        <v>29</v>
      </c>
      <c r="C16" s="137" t="s">
        <v>110</v>
      </c>
      <c r="D16" s="5">
        <v>470727</v>
      </c>
      <c r="E16" s="5">
        <v>8626856</v>
      </c>
      <c r="F16" s="16">
        <v>1</v>
      </c>
      <c r="G16" s="7">
        <v>42699</v>
      </c>
      <c r="H16" s="8">
        <v>0.52569444444444446</v>
      </c>
      <c r="I16" s="7">
        <f t="shared" si="1"/>
        <v>42703</v>
      </c>
      <c r="J16" s="15">
        <v>0.52222222222222225</v>
      </c>
      <c r="K16" s="5" t="s">
        <v>15</v>
      </c>
      <c r="L16" s="7">
        <v>42700</v>
      </c>
      <c r="M16" s="8">
        <v>0.49027777777777781</v>
      </c>
      <c r="N16" s="26" t="s">
        <v>23</v>
      </c>
      <c r="O16" s="11">
        <v>24.9</v>
      </c>
      <c r="P16" s="11">
        <v>4.9000000000000004</v>
      </c>
      <c r="Q16" s="9" t="s">
        <v>74</v>
      </c>
      <c r="R16" s="3"/>
      <c r="S16" s="3"/>
      <c r="T16" s="3"/>
      <c r="V16" s="3"/>
      <c r="W16" s="3"/>
      <c r="X16" s="3"/>
      <c r="Y16" s="3"/>
      <c r="Z16" s="3"/>
      <c r="AA16" s="3"/>
      <c r="AB16" s="3"/>
      <c r="AC16" s="3"/>
      <c r="AD16" s="3"/>
      <c r="AE16" s="3"/>
      <c r="AF16" s="3"/>
      <c r="AG16" s="3"/>
      <c r="AH16" s="3"/>
      <c r="AI16" s="3"/>
      <c r="AJ16" s="3"/>
      <c r="AK16" s="3"/>
      <c r="AL16" s="3"/>
      <c r="AM16" s="3"/>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row>
    <row r="17" spans="1:69" x14ac:dyDescent="0.3">
      <c r="A17" s="5" t="s">
        <v>3</v>
      </c>
      <c r="B17" s="137" t="s">
        <v>29</v>
      </c>
      <c r="C17" s="137" t="s">
        <v>110</v>
      </c>
      <c r="D17" s="5">
        <v>470727</v>
      </c>
      <c r="E17" s="5">
        <v>8626856</v>
      </c>
      <c r="F17" s="16">
        <v>1</v>
      </c>
      <c r="G17" s="7">
        <v>42699</v>
      </c>
      <c r="H17" s="8">
        <v>0.52569444444444446</v>
      </c>
      <c r="I17" s="7">
        <f t="shared" si="1"/>
        <v>42703</v>
      </c>
      <c r="J17" s="15">
        <v>0.52222222222222203</v>
      </c>
      <c r="K17" s="5" t="s">
        <v>15</v>
      </c>
      <c r="L17" s="7">
        <v>42700</v>
      </c>
      <c r="M17" s="8">
        <v>0.49027777777777781</v>
      </c>
      <c r="N17" s="26" t="s">
        <v>30</v>
      </c>
      <c r="O17" s="11">
        <v>9.4</v>
      </c>
      <c r="P17" s="11">
        <v>0.48799999999999999</v>
      </c>
      <c r="Q17" s="9" t="s">
        <v>68</v>
      </c>
      <c r="R17" s="3"/>
      <c r="S17" s="3"/>
      <c r="T17" s="3"/>
      <c r="V17" s="3"/>
      <c r="W17" s="3"/>
      <c r="X17" s="3"/>
      <c r="Y17" s="3"/>
      <c r="Z17" s="3"/>
      <c r="AA17" s="3"/>
      <c r="AB17" s="3"/>
      <c r="AC17" s="3"/>
      <c r="AD17" s="3"/>
      <c r="AE17" s="3"/>
      <c r="AF17" s="3"/>
      <c r="AG17" s="3"/>
      <c r="AH17" s="3"/>
      <c r="AI17" s="3"/>
      <c r="AJ17" s="3"/>
      <c r="AK17" s="3"/>
      <c r="AL17" s="3"/>
      <c r="AM17" s="3"/>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row>
    <row r="18" spans="1:69" x14ac:dyDescent="0.3">
      <c r="A18" s="5" t="s">
        <v>3</v>
      </c>
      <c r="B18" s="137" t="s">
        <v>29</v>
      </c>
      <c r="C18" s="137" t="s">
        <v>110</v>
      </c>
      <c r="D18" s="5">
        <v>470727</v>
      </c>
      <c r="E18" s="5">
        <v>8626856</v>
      </c>
      <c r="F18" s="16">
        <v>1</v>
      </c>
      <c r="G18" s="7">
        <v>42699</v>
      </c>
      <c r="H18" s="8">
        <v>0.52569444444444446</v>
      </c>
      <c r="I18" s="7">
        <f t="shared" si="1"/>
        <v>42703</v>
      </c>
      <c r="J18" s="15">
        <v>0.52222222222222203</v>
      </c>
      <c r="K18" s="5" t="s">
        <v>15</v>
      </c>
      <c r="L18" s="7">
        <v>42700</v>
      </c>
      <c r="M18" s="8">
        <v>0.49027777777777781</v>
      </c>
      <c r="N18" s="26" t="s">
        <v>27</v>
      </c>
      <c r="O18" s="11">
        <v>13.7</v>
      </c>
      <c r="P18" s="11">
        <v>0.93600000000000005</v>
      </c>
      <c r="Q18" s="9" t="s">
        <v>68</v>
      </c>
      <c r="R18" s="3"/>
      <c r="S18" s="3"/>
      <c r="T18" s="3"/>
      <c r="V18" s="3"/>
      <c r="W18" s="3"/>
      <c r="X18" s="3"/>
      <c r="Y18" s="3"/>
      <c r="Z18" s="3"/>
      <c r="AA18" s="3"/>
      <c r="AB18" s="3"/>
      <c r="AC18" s="3"/>
      <c r="AD18" s="3"/>
      <c r="AE18" s="3"/>
      <c r="AF18" s="3"/>
      <c r="AG18" s="3"/>
      <c r="AH18" s="3"/>
      <c r="AI18" s="3"/>
      <c r="AJ18" s="3"/>
      <c r="AK18" s="3"/>
      <c r="AL18" s="3"/>
      <c r="AM18" s="3"/>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row>
    <row r="19" spans="1:69" x14ac:dyDescent="0.3">
      <c r="A19" s="5" t="s">
        <v>3</v>
      </c>
      <c r="B19" s="137" t="s">
        <v>31</v>
      </c>
      <c r="C19" s="137" t="s">
        <v>110</v>
      </c>
      <c r="D19" s="5">
        <v>470759</v>
      </c>
      <c r="E19" s="5">
        <v>8626936</v>
      </c>
      <c r="F19" s="16">
        <v>1</v>
      </c>
      <c r="G19" s="7">
        <v>42699</v>
      </c>
      <c r="H19" s="8">
        <v>0.50694444444444442</v>
      </c>
      <c r="I19" s="7">
        <f t="shared" si="1"/>
        <v>42703</v>
      </c>
      <c r="J19" s="15">
        <v>0.50624999999999998</v>
      </c>
      <c r="K19" s="5" t="s">
        <v>15</v>
      </c>
      <c r="L19" s="7">
        <v>42700</v>
      </c>
      <c r="M19" s="8">
        <v>0.48333333333333334</v>
      </c>
      <c r="N19" s="26" t="s">
        <v>27</v>
      </c>
      <c r="O19" s="11">
        <v>13.17</v>
      </c>
      <c r="P19" s="11">
        <v>0.53400000000000003</v>
      </c>
      <c r="Q19" s="9" t="s">
        <v>68</v>
      </c>
      <c r="R19" s="3"/>
      <c r="S19" s="3"/>
      <c r="T19" s="3"/>
      <c r="V19" s="3"/>
      <c r="W19" s="3"/>
      <c r="X19" s="3"/>
      <c r="Y19" s="3"/>
      <c r="Z19" s="3"/>
      <c r="AA19" s="3"/>
      <c r="AB19" s="3"/>
      <c r="AC19" s="3"/>
      <c r="AD19" s="3"/>
      <c r="AE19" s="3"/>
      <c r="AF19" s="3"/>
      <c r="AG19" s="3"/>
      <c r="AH19" s="3"/>
      <c r="AI19" s="3"/>
      <c r="AJ19" s="3"/>
      <c r="AK19" s="3"/>
      <c r="AL19" s="3"/>
      <c r="AM19" s="3"/>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row>
    <row r="20" spans="1:69" x14ac:dyDescent="0.3">
      <c r="A20" s="5" t="s">
        <v>3</v>
      </c>
      <c r="B20" s="137" t="s">
        <v>31</v>
      </c>
      <c r="C20" s="137" t="s">
        <v>110</v>
      </c>
      <c r="D20" s="5">
        <v>470759</v>
      </c>
      <c r="E20" s="5">
        <v>8626936</v>
      </c>
      <c r="F20" s="16">
        <v>1</v>
      </c>
      <c r="G20" s="7">
        <v>42699</v>
      </c>
      <c r="H20" s="8">
        <v>0.50694444444444442</v>
      </c>
      <c r="I20" s="7">
        <f t="shared" si="1"/>
        <v>42703</v>
      </c>
      <c r="J20" s="15">
        <v>0.50624999999999998</v>
      </c>
      <c r="K20" s="5" t="s">
        <v>15</v>
      </c>
      <c r="L20" s="7">
        <v>42700</v>
      </c>
      <c r="M20" s="8">
        <v>0.48333333333333334</v>
      </c>
      <c r="N20" s="26" t="s">
        <v>27</v>
      </c>
      <c r="O20" s="11">
        <v>13.49</v>
      </c>
      <c r="P20" s="11">
        <v>0.64500000000000002</v>
      </c>
      <c r="Q20" s="9" t="s">
        <v>68</v>
      </c>
      <c r="R20" s="3"/>
      <c r="S20" s="3"/>
      <c r="T20" s="3"/>
      <c r="V20" s="3"/>
      <c r="W20" s="3"/>
      <c r="X20" s="3"/>
      <c r="Y20" s="3"/>
      <c r="Z20" s="3"/>
      <c r="AA20" s="3"/>
      <c r="AB20" s="3"/>
      <c r="AC20" s="3"/>
      <c r="AD20" s="3"/>
      <c r="AE20" s="3"/>
      <c r="AF20" s="3"/>
      <c r="AG20" s="3"/>
      <c r="AH20" s="3"/>
      <c r="AI20" s="3"/>
      <c r="AJ20" s="3"/>
      <c r="AK20" s="3"/>
      <c r="AL20" s="3"/>
      <c r="AM20" s="3"/>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row>
    <row r="21" spans="1:69" x14ac:dyDescent="0.3">
      <c r="A21" s="5" t="s">
        <v>3</v>
      </c>
      <c r="B21" s="137" t="s">
        <v>31</v>
      </c>
      <c r="C21" s="137" t="s">
        <v>110</v>
      </c>
      <c r="D21" s="5">
        <v>470759</v>
      </c>
      <c r="E21" s="5">
        <v>8626936</v>
      </c>
      <c r="F21" s="16">
        <v>1</v>
      </c>
      <c r="G21" s="7">
        <v>42699</v>
      </c>
      <c r="H21" s="8">
        <v>0.50694444444444442</v>
      </c>
      <c r="I21" s="7">
        <f t="shared" si="1"/>
        <v>42703</v>
      </c>
      <c r="J21" s="15">
        <v>0.50624999999999998</v>
      </c>
      <c r="K21" s="5" t="s">
        <v>15</v>
      </c>
      <c r="L21" s="7">
        <v>42700</v>
      </c>
      <c r="M21" s="8">
        <v>0.48333333333333334</v>
      </c>
      <c r="N21" s="26" t="s">
        <v>32</v>
      </c>
      <c r="O21" s="11">
        <v>15.1</v>
      </c>
      <c r="P21" s="11">
        <v>0.83699999999999997</v>
      </c>
      <c r="Q21" s="9" t="s">
        <v>68</v>
      </c>
      <c r="R21" s="3"/>
      <c r="S21" s="3"/>
      <c r="T21" s="3"/>
      <c r="V21" s="3"/>
      <c r="W21" s="3"/>
      <c r="X21" s="3"/>
      <c r="Y21" s="3"/>
      <c r="Z21" s="3"/>
      <c r="AA21" s="3"/>
      <c r="AB21" s="3"/>
      <c r="AC21" s="3"/>
      <c r="AD21" s="3"/>
      <c r="AE21" s="3"/>
      <c r="AF21" s="3"/>
      <c r="AG21" s="3"/>
      <c r="AH21" s="3"/>
      <c r="AI21" s="3"/>
      <c r="AJ21" s="3"/>
      <c r="AK21" s="3"/>
      <c r="AL21" s="3"/>
      <c r="AM21" s="3"/>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row>
    <row r="22" spans="1:69" x14ac:dyDescent="0.3">
      <c r="A22" s="5" t="s">
        <v>3</v>
      </c>
      <c r="B22" s="137" t="s">
        <v>31</v>
      </c>
      <c r="C22" s="137" t="s">
        <v>110</v>
      </c>
      <c r="D22" s="5">
        <v>470759</v>
      </c>
      <c r="E22" s="5">
        <v>8626936</v>
      </c>
      <c r="F22" s="16">
        <v>1</v>
      </c>
      <c r="G22" s="7">
        <v>42699</v>
      </c>
      <c r="H22" s="8">
        <v>0.50694444444444442</v>
      </c>
      <c r="I22" s="7">
        <f t="shared" si="1"/>
        <v>42703</v>
      </c>
      <c r="J22" s="15">
        <v>0.50624999999999998</v>
      </c>
      <c r="K22" s="5" t="s">
        <v>15</v>
      </c>
      <c r="L22" s="7">
        <v>42700</v>
      </c>
      <c r="M22" s="8">
        <v>0.48333333333333334</v>
      </c>
      <c r="N22" s="26" t="s">
        <v>33</v>
      </c>
      <c r="O22" s="11">
        <v>12.2</v>
      </c>
      <c r="P22" s="11">
        <v>0.38400000000000001</v>
      </c>
      <c r="Q22" s="9" t="s">
        <v>68</v>
      </c>
      <c r="R22" s="4"/>
      <c r="S22" s="4"/>
      <c r="T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row>
    <row r="23" spans="1:69" x14ac:dyDescent="0.3">
      <c r="A23" s="5" t="s">
        <v>3</v>
      </c>
      <c r="B23" s="137" t="s">
        <v>26</v>
      </c>
      <c r="C23" s="137" t="s">
        <v>110</v>
      </c>
      <c r="D23" s="5">
        <v>470744</v>
      </c>
      <c r="E23" s="5">
        <v>8626999</v>
      </c>
      <c r="F23" s="16">
        <v>1</v>
      </c>
      <c r="G23" s="7">
        <v>42699</v>
      </c>
      <c r="H23" s="8">
        <v>0.49236111111111108</v>
      </c>
      <c r="I23" s="7">
        <f t="shared" si="1"/>
        <v>42703</v>
      </c>
      <c r="J23" s="8">
        <v>0.48749999999999999</v>
      </c>
      <c r="K23" s="5" t="s">
        <v>15</v>
      </c>
      <c r="L23" s="7">
        <v>42700</v>
      </c>
      <c r="M23" s="8">
        <v>0.47569444444444442</v>
      </c>
      <c r="N23" s="25" t="s">
        <v>27</v>
      </c>
      <c r="O23" s="5">
        <v>15.5</v>
      </c>
      <c r="P23" s="5">
        <v>0.77800000000000002</v>
      </c>
      <c r="Q23" s="9" t="s">
        <v>68</v>
      </c>
      <c r="R23" s="4"/>
      <c r="S23" s="4"/>
      <c r="T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row>
    <row r="24" spans="1:69" x14ac:dyDescent="0.3">
      <c r="A24" s="5" t="s">
        <v>3</v>
      </c>
      <c r="B24" s="137" t="s">
        <v>26</v>
      </c>
      <c r="C24" s="137" t="s">
        <v>110</v>
      </c>
      <c r="D24" s="5">
        <v>470744</v>
      </c>
      <c r="E24" s="5">
        <v>8626999</v>
      </c>
      <c r="F24" s="16">
        <v>1</v>
      </c>
      <c r="G24" s="7">
        <v>42699</v>
      </c>
      <c r="H24" s="8">
        <v>0.49236111111111108</v>
      </c>
      <c r="I24" s="7">
        <f t="shared" si="1"/>
        <v>42703</v>
      </c>
      <c r="J24" s="8">
        <v>0.48749999999999999</v>
      </c>
      <c r="K24" s="5" t="s">
        <v>15</v>
      </c>
      <c r="L24" s="7">
        <v>42700</v>
      </c>
      <c r="M24" s="8">
        <v>0.47569444444444442</v>
      </c>
      <c r="N24" s="25" t="s">
        <v>27</v>
      </c>
      <c r="O24" s="5">
        <v>14.19</v>
      </c>
      <c r="P24" s="5">
        <v>1.103</v>
      </c>
      <c r="Q24" s="10" t="s">
        <v>77</v>
      </c>
      <c r="R24" s="4"/>
      <c r="S24" s="4"/>
      <c r="T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row>
    <row r="25" spans="1:69" x14ac:dyDescent="0.3">
      <c r="A25" s="5" t="s">
        <v>3</v>
      </c>
      <c r="B25" s="137" t="s">
        <v>26</v>
      </c>
      <c r="C25" s="137" t="s">
        <v>110</v>
      </c>
      <c r="D25" s="5">
        <v>470744</v>
      </c>
      <c r="E25" s="5">
        <v>8626999</v>
      </c>
      <c r="F25" s="16">
        <v>1</v>
      </c>
      <c r="G25" s="7">
        <v>42699</v>
      </c>
      <c r="H25" s="8">
        <v>0.49236111111111108</v>
      </c>
      <c r="I25" s="7">
        <f t="shared" si="1"/>
        <v>42703</v>
      </c>
      <c r="J25" s="8">
        <v>0.48749999999999999</v>
      </c>
      <c r="K25" s="5" t="s">
        <v>15</v>
      </c>
      <c r="L25" s="7">
        <v>42700</v>
      </c>
      <c r="M25" s="8">
        <v>0.47569444444444442</v>
      </c>
      <c r="N25" s="25" t="s">
        <v>28</v>
      </c>
      <c r="O25" s="5">
        <v>7.59</v>
      </c>
      <c r="P25" s="5">
        <v>0.189</v>
      </c>
      <c r="Q25" s="10" t="s">
        <v>68</v>
      </c>
      <c r="R25" s="4"/>
      <c r="S25" s="4"/>
      <c r="T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row>
    <row r="26" spans="1:69" x14ac:dyDescent="0.3">
      <c r="A26" s="5" t="s">
        <v>3</v>
      </c>
      <c r="B26" s="138" t="s">
        <v>34</v>
      </c>
      <c r="C26" s="138" t="s">
        <v>35</v>
      </c>
      <c r="D26" s="5">
        <v>469846</v>
      </c>
      <c r="E26" s="5">
        <v>8627238</v>
      </c>
      <c r="F26" s="16">
        <v>1</v>
      </c>
      <c r="G26" s="7">
        <v>42699</v>
      </c>
      <c r="H26" s="8">
        <v>0.72013888888888899</v>
      </c>
      <c r="I26" s="7">
        <f t="shared" si="1"/>
        <v>42703</v>
      </c>
      <c r="J26" s="15">
        <v>0.7270833333333333</v>
      </c>
      <c r="K26" s="5" t="s">
        <v>15</v>
      </c>
      <c r="L26" s="7">
        <v>42700</v>
      </c>
      <c r="M26" s="8">
        <v>0.75138888888888899</v>
      </c>
      <c r="N26" s="26" t="s">
        <v>23</v>
      </c>
      <c r="O26" s="11">
        <v>26.35</v>
      </c>
      <c r="P26" s="11">
        <v>7.1</v>
      </c>
      <c r="Q26" s="9" t="s">
        <v>68</v>
      </c>
      <c r="R26" s="4"/>
      <c r="S26" s="4"/>
      <c r="T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row>
    <row r="27" spans="1:69" x14ac:dyDescent="0.3">
      <c r="A27" s="5" t="s">
        <v>3</v>
      </c>
      <c r="B27" s="138" t="s">
        <v>34</v>
      </c>
      <c r="C27" s="138" t="s">
        <v>35</v>
      </c>
      <c r="D27" s="5">
        <v>469846</v>
      </c>
      <c r="E27" s="5">
        <v>8627238</v>
      </c>
      <c r="F27" s="16">
        <v>1</v>
      </c>
      <c r="G27" s="7">
        <v>42699</v>
      </c>
      <c r="H27" s="8">
        <v>0.72013888888888899</v>
      </c>
      <c r="I27" s="7">
        <f t="shared" ref="I27" si="2">G27+4</f>
        <v>42703</v>
      </c>
      <c r="J27" s="15">
        <v>0.7270833333333333</v>
      </c>
      <c r="K27" s="5" t="s">
        <v>15</v>
      </c>
      <c r="L27" s="7">
        <v>42700</v>
      </c>
      <c r="M27" s="8">
        <v>0.75138888888888899</v>
      </c>
      <c r="N27" s="25" t="s">
        <v>23</v>
      </c>
      <c r="O27" s="5">
        <v>22</v>
      </c>
      <c r="P27" s="5">
        <v>4.2</v>
      </c>
      <c r="Q27" s="10" t="s">
        <v>68</v>
      </c>
      <c r="R27" s="4"/>
      <c r="S27" s="4"/>
      <c r="T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row>
    <row r="28" spans="1:69" x14ac:dyDescent="0.3">
      <c r="A28" s="5" t="s">
        <v>3</v>
      </c>
      <c r="B28" s="138" t="s">
        <v>34</v>
      </c>
      <c r="C28" s="138" t="s">
        <v>35</v>
      </c>
      <c r="D28" s="5">
        <v>469846</v>
      </c>
      <c r="E28" s="5">
        <v>8627238</v>
      </c>
      <c r="F28" s="16">
        <v>1</v>
      </c>
      <c r="G28" s="7">
        <v>42699</v>
      </c>
      <c r="H28" s="8">
        <v>0.72013888888888899</v>
      </c>
      <c r="I28" s="7">
        <f t="shared" ref="I28" si="3">G28+4</f>
        <v>42703</v>
      </c>
      <c r="J28" s="15">
        <v>0.72708333333333297</v>
      </c>
      <c r="K28" s="5" t="s">
        <v>15</v>
      </c>
      <c r="L28" s="7">
        <v>42700</v>
      </c>
      <c r="M28" s="8">
        <v>0.75138888888888899</v>
      </c>
      <c r="N28" s="25" t="s">
        <v>23</v>
      </c>
      <c r="O28" s="5">
        <v>23.8</v>
      </c>
      <c r="P28" s="5">
        <v>5</v>
      </c>
      <c r="Q28" s="10" t="s">
        <v>68</v>
      </c>
      <c r="R28" s="4"/>
      <c r="S28" s="4"/>
      <c r="T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row>
    <row r="29" spans="1:69" x14ac:dyDescent="0.3">
      <c r="A29" s="5" t="s">
        <v>3</v>
      </c>
      <c r="B29" s="138" t="s">
        <v>34</v>
      </c>
      <c r="C29" s="138" t="s">
        <v>35</v>
      </c>
      <c r="D29" s="5">
        <v>469846</v>
      </c>
      <c r="E29" s="5">
        <v>8627238</v>
      </c>
      <c r="F29" s="16">
        <v>1</v>
      </c>
      <c r="G29" s="7">
        <v>42699</v>
      </c>
      <c r="H29" s="8">
        <v>0.72013888888888899</v>
      </c>
      <c r="I29" s="7">
        <f t="shared" ref="I29" si="4">G29+4</f>
        <v>42703</v>
      </c>
      <c r="J29" s="15">
        <v>0.72708333333333297</v>
      </c>
      <c r="K29" s="5" t="s">
        <v>15</v>
      </c>
      <c r="L29" s="7">
        <v>42700</v>
      </c>
      <c r="M29" s="8">
        <v>0.75138888888888899</v>
      </c>
      <c r="N29" s="25" t="s">
        <v>36</v>
      </c>
      <c r="O29" s="5">
        <v>16.5</v>
      </c>
      <c r="P29" s="5">
        <v>0.86399999999999999</v>
      </c>
      <c r="Q29" s="10" t="s">
        <v>68</v>
      </c>
      <c r="R29" s="4"/>
      <c r="S29" s="4"/>
      <c r="T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4"/>
      <c r="BK29" s="4"/>
      <c r="BL29" s="4"/>
      <c r="BM29" s="4"/>
      <c r="BN29" s="4"/>
      <c r="BO29" s="4"/>
      <c r="BP29" s="4"/>
      <c r="BQ29" s="4"/>
    </row>
    <row r="30" spans="1:69" x14ac:dyDescent="0.3">
      <c r="A30" s="5" t="s">
        <v>3</v>
      </c>
      <c r="B30" s="138" t="s">
        <v>34</v>
      </c>
      <c r="C30" s="138" t="s">
        <v>35</v>
      </c>
      <c r="D30" s="5">
        <v>469846</v>
      </c>
      <c r="E30" s="5">
        <v>8627238</v>
      </c>
      <c r="F30" s="16">
        <v>1</v>
      </c>
      <c r="G30" s="7">
        <v>42699</v>
      </c>
      <c r="H30" s="8">
        <v>0.72013888888888899</v>
      </c>
      <c r="I30" s="7">
        <f t="shared" ref="I30" si="5">G30+4</f>
        <v>42703</v>
      </c>
      <c r="J30" s="15">
        <v>0.72708333333333297</v>
      </c>
      <c r="K30" s="5" t="s">
        <v>15</v>
      </c>
      <c r="L30" s="7">
        <v>42700</v>
      </c>
      <c r="M30" s="8">
        <v>0.75138888888888899</v>
      </c>
      <c r="N30" s="25" t="s">
        <v>37</v>
      </c>
      <c r="O30" s="5">
        <v>8.3000000000000007</v>
      </c>
      <c r="P30" s="5">
        <v>0.307</v>
      </c>
      <c r="Q30" s="10" t="s">
        <v>68</v>
      </c>
      <c r="R30" s="4"/>
      <c r="S30" s="4"/>
      <c r="T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row>
    <row r="31" spans="1:69" x14ac:dyDescent="0.3">
      <c r="A31" s="5" t="s">
        <v>3</v>
      </c>
      <c r="B31" s="138" t="s">
        <v>34</v>
      </c>
      <c r="C31" s="138" t="s">
        <v>35</v>
      </c>
      <c r="D31" s="5">
        <v>469846</v>
      </c>
      <c r="E31" s="5">
        <v>8627238</v>
      </c>
      <c r="F31" s="16">
        <v>1</v>
      </c>
      <c r="G31" s="7">
        <v>42699</v>
      </c>
      <c r="H31" s="8">
        <v>0.72013888888888899</v>
      </c>
      <c r="I31" s="7">
        <f t="shared" ref="I31" si="6">G31+4</f>
        <v>42703</v>
      </c>
      <c r="J31" s="15">
        <v>0.72708333333333297</v>
      </c>
      <c r="K31" s="5" t="s">
        <v>15</v>
      </c>
      <c r="L31" s="7">
        <v>42700</v>
      </c>
      <c r="M31" s="8">
        <v>0.75138888888888899</v>
      </c>
      <c r="N31" s="25" t="s">
        <v>38</v>
      </c>
      <c r="O31" s="5">
        <v>8.1</v>
      </c>
      <c r="P31" s="5">
        <v>0.308</v>
      </c>
      <c r="Q31" s="10" t="s">
        <v>68</v>
      </c>
      <c r="R31" s="4"/>
      <c r="S31" s="4"/>
      <c r="T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4"/>
      <c r="BK31" s="4"/>
      <c r="BL31" s="4"/>
      <c r="BM31" s="4"/>
      <c r="BN31" s="4"/>
      <c r="BO31" s="4"/>
      <c r="BP31" s="4"/>
      <c r="BQ31" s="4"/>
    </row>
    <row r="32" spans="1:69" x14ac:dyDescent="0.3">
      <c r="A32" s="5" t="s">
        <v>3</v>
      </c>
      <c r="B32" s="138" t="s">
        <v>34</v>
      </c>
      <c r="C32" s="138" t="s">
        <v>35</v>
      </c>
      <c r="D32" s="5">
        <v>469846</v>
      </c>
      <c r="E32" s="5">
        <v>8627238</v>
      </c>
      <c r="F32" s="16">
        <v>1</v>
      </c>
      <c r="G32" s="7">
        <v>42699</v>
      </c>
      <c r="H32" s="8">
        <v>0.72013888888888899</v>
      </c>
      <c r="I32" s="7">
        <f t="shared" ref="I32" si="7">G32+4</f>
        <v>42703</v>
      </c>
      <c r="J32" s="15">
        <v>0.72708333333333297</v>
      </c>
      <c r="K32" s="5" t="s">
        <v>15</v>
      </c>
      <c r="L32" s="7">
        <v>42700</v>
      </c>
      <c r="M32" s="8">
        <v>0.75138888888888899</v>
      </c>
      <c r="N32" s="25" t="s">
        <v>16</v>
      </c>
      <c r="O32" s="5">
        <v>8</v>
      </c>
      <c r="P32" s="5">
        <v>0.161</v>
      </c>
      <c r="Q32" s="10" t="s">
        <v>68</v>
      </c>
      <c r="R32" s="4"/>
      <c r="S32" s="4"/>
      <c r="T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4"/>
      <c r="BK32" s="4"/>
      <c r="BL32" s="4"/>
      <c r="BM32" s="4"/>
      <c r="BN32" s="4"/>
      <c r="BO32" s="4"/>
      <c r="BP32" s="4"/>
      <c r="BQ32" s="4"/>
    </row>
    <row r="33" spans="1:69" x14ac:dyDescent="0.3">
      <c r="A33" s="12" t="s">
        <v>3</v>
      </c>
      <c r="B33" s="139" t="s">
        <v>34</v>
      </c>
      <c r="C33" s="139" t="s">
        <v>35</v>
      </c>
      <c r="D33" s="13">
        <v>469846</v>
      </c>
      <c r="E33" s="13">
        <v>8627238</v>
      </c>
      <c r="F33" s="16">
        <v>1</v>
      </c>
      <c r="G33" s="14">
        <v>42699</v>
      </c>
      <c r="H33" s="15">
        <v>0.72013888888888899</v>
      </c>
      <c r="I33" s="14">
        <v>42703</v>
      </c>
      <c r="J33" s="15">
        <v>0.72708333333333297</v>
      </c>
      <c r="K33" s="13" t="s">
        <v>15</v>
      </c>
      <c r="L33" s="14">
        <v>42700</v>
      </c>
      <c r="M33" s="15">
        <v>0.75138888888888899</v>
      </c>
      <c r="N33" s="25" t="s">
        <v>16</v>
      </c>
      <c r="O33" s="5">
        <v>8.1</v>
      </c>
      <c r="P33" s="5">
        <v>0.106</v>
      </c>
      <c r="Q33" s="10" t="s">
        <v>68</v>
      </c>
      <c r="R33" s="4"/>
      <c r="S33" s="4"/>
      <c r="T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row>
    <row r="34" spans="1:69" x14ac:dyDescent="0.3">
      <c r="A34" s="12" t="s">
        <v>3</v>
      </c>
      <c r="B34" s="139" t="s">
        <v>34</v>
      </c>
      <c r="C34" s="139" t="s">
        <v>35</v>
      </c>
      <c r="D34" s="13">
        <v>469846</v>
      </c>
      <c r="E34" s="13">
        <v>8627238</v>
      </c>
      <c r="F34" s="16">
        <v>1</v>
      </c>
      <c r="G34" s="14">
        <v>42699</v>
      </c>
      <c r="H34" s="15">
        <v>0.72013888888888899</v>
      </c>
      <c r="I34" s="14">
        <v>42703</v>
      </c>
      <c r="J34" s="15">
        <v>0.72708333333333297</v>
      </c>
      <c r="K34" s="13" t="s">
        <v>15</v>
      </c>
      <c r="L34" s="14">
        <v>42700</v>
      </c>
      <c r="M34" s="15">
        <v>0.75138888888888899</v>
      </c>
      <c r="N34" s="26" t="s">
        <v>39</v>
      </c>
      <c r="O34" s="11">
        <v>8.1999999999999993</v>
      </c>
      <c r="P34" s="11">
        <v>0.157</v>
      </c>
      <c r="Q34" s="10" t="s">
        <v>68</v>
      </c>
      <c r="R34" s="4"/>
      <c r="S34" s="4"/>
      <c r="T34" s="4"/>
      <c r="V34" s="4"/>
      <c r="W34" s="4"/>
      <c r="X34" s="4"/>
      <c r="Y34" s="4"/>
      <c r="Z34" s="4"/>
      <c r="AA34" s="4"/>
      <c r="AB34" s="4"/>
      <c r="AC34" s="4"/>
      <c r="AD34" s="4"/>
      <c r="AE34" s="4"/>
      <c r="AF34" s="4"/>
      <c r="AG34" s="4"/>
      <c r="AH34" s="4"/>
      <c r="AI34" s="4"/>
      <c r="AJ34" s="4"/>
      <c r="AK34" s="4"/>
      <c r="AL34" s="4"/>
      <c r="AM34" s="4"/>
      <c r="AN34" s="4"/>
      <c r="AO34" s="4"/>
      <c r="AP34" s="4"/>
      <c r="AQ34" s="4"/>
      <c r="AR34" s="4"/>
      <c r="AS34" s="4"/>
      <c r="AT34" s="4"/>
      <c r="AU34" s="4"/>
      <c r="AV34" s="4"/>
      <c r="AW34" s="4"/>
      <c r="AX34" s="4"/>
      <c r="AY34" s="4"/>
      <c r="AZ34" s="4"/>
      <c r="BA34" s="4"/>
      <c r="BB34" s="4"/>
      <c r="BC34" s="4"/>
      <c r="BD34" s="4"/>
      <c r="BE34" s="4"/>
      <c r="BF34" s="4"/>
      <c r="BG34" s="4"/>
      <c r="BH34" s="4"/>
      <c r="BI34" s="4"/>
      <c r="BJ34" s="4"/>
      <c r="BK34" s="4"/>
      <c r="BL34" s="4"/>
      <c r="BM34" s="4"/>
      <c r="BN34" s="4"/>
      <c r="BO34" s="4"/>
      <c r="BP34" s="4"/>
      <c r="BQ34" s="4"/>
    </row>
    <row r="35" spans="1:69" x14ac:dyDescent="0.3">
      <c r="A35" s="12" t="s">
        <v>3</v>
      </c>
      <c r="B35" s="139" t="s">
        <v>34</v>
      </c>
      <c r="C35" s="139" t="s">
        <v>35</v>
      </c>
      <c r="D35" s="13">
        <v>469846</v>
      </c>
      <c r="E35" s="13">
        <v>8627238</v>
      </c>
      <c r="F35" s="16">
        <v>1</v>
      </c>
      <c r="G35" s="14">
        <v>42699</v>
      </c>
      <c r="H35" s="15">
        <v>0.72013888888888899</v>
      </c>
      <c r="I35" s="14">
        <v>42703</v>
      </c>
      <c r="J35" s="15">
        <v>0.72708333333333297</v>
      </c>
      <c r="K35" s="13" t="s">
        <v>15</v>
      </c>
      <c r="L35" s="14">
        <v>42700</v>
      </c>
      <c r="M35" s="15">
        <v>0.75138888888888899</v>
      </c>
      <c r="N35" s="25" t="s">
        <v>40</v>
      </c>
      <c r="O35" s="5">
        <v>5.8</v>
      </c>
      <c r="P35" s="5">
        <v>7.2999999999999995E-2</v>
      </c>
      <c r="Q35" s="10" t="s">
        <v>68</v>
      </c>
      <c r="R35" s="4"/>
      <c r="S35" s="4"/>
      <c r="T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row>
    <row r="36" spans="1:69" x14ac:dyDescent="0.3">
      <c r="A36" s="12" t="s">
        <v>3</v>
      </c>
      <c r="B36" s="139" t="s">
        <v>34</v>
      </c>
      <c r="C36" s="139" t="s">
        <v>35</v>
      </c>
      <c r="D36" s="13">
        <v>469846</v>
      </c>
      <c r="E36" s="13">
        <v>8627238</v>
      </c>
      <c r="F36" s="16">
        <v>1</v>
      </c>
      <c r="G36" s="14">
        <v>42699</v>
      </c>
      <c r="H36" s="15">
        <v>0.72013888888888899</v>
      </c>
      <c r="I36" s="14">
        <v>42703</v>
      </c>
      <c r="J36" s="15">
        <v>0.72708333333333297</v>
      </c>
      <c r="K36" s="13" t="s">
        <v>15</v>
      </c>
      <c r="L36" s="14">
        <v>42700</v>
      </c>
      <c r="M36" s="15">
        <v>0.75138888888888899</v>
      </c>
      <c r="N36" s="25" t="s">
        <v>41</v>
      </c>
      <c r="O36" s="5">
        <v>3.8</v>
      </c>
      <c r="P36" s="5">
        <v>4.3999999999999997E-2</v>
      </c>
      <c r="Q36" s="10" t="s">
        <v>68</v>
      </c>
      <c r="R36" s="4"/>
      <c r="S36" s="4"/>
      <c r="T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row>
    <row r="37" spans="1:69" x14ac:dyDescent="0.3">
      <c r="A37" s="12" t="s">
        <v>3</v>
      </c>
      <c r="B37" s="139" t="s">
        <v>34</v>
      </c>
      <c r="C37" s="139" t="s">
        <v>35</v>
      </c>
      <c r="D37" s="13">
        <v>469846</v>
      </c>
      <c r="E37" s="13">
        <v>8627238</v>
      </c>
      <c r="F37" s="16">
        <v>1</v>
      </c>
      <c r="G37" s="14">
        <v>42699</v>
      </c>
      <c r="H37" s="15">
        <v>0.72013888888888899</v>
      </c>
      <c r="I37" s="14">
        <v>42703</v>
      </c>
      <c r="J37" s="15">
        <v>0.72708333333333297</v>
      </c>
      <c r="K37" s="13" t="s">
        <v>15</v>
      </c>
      <c r="L37" s="14">
        <v>42700</v>
      </c>
      <c r="M37" s="15">
        <v>0.75138888888888899</v>
      </c>
      <c r="N37" s="25" t="s">
        <v>42</v>
      </c>
      <c r="O37" s="5">
        <v>4.0999999999999996</v>
      </c>
      <c r="P37" s="5">
        <v>2.8000000000000001E-2</v>
      </c>
      <c r="Q37" s="10" t="s">
        <v>68</v>
      </c>
      <c r="R37" s="4"/>
      <c r="S37" s="4"/>
      <c r="T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row>
    <row r="38" spans="1:69" x14ac:dyDescent="0.3">
      <c r="A38" s="12" t="s">
        <v>3</v>
      </c>
      <c r="B38" s="139" t="s">
        <v>34</v>
      </c>
      <c r="C38" s="139" t="s">
        <v>35</v>
      </c>
      <c r="D38" s="13">
        <v>469846</v>
      </c>
      <c r="E38" s="13">
        <v>8627238</v>
      </c>
      <c r="F38" s="16">
        <v>1</v>
      </c>
      <c r="G38" s="14">
        <v>42699</v>
      </c>
      <c r="H38" s="15">
        <v>0.72013888888888899</v>
      </c>
      <c r="I38" s="14">
        <v>42703</v>
      </c>
      <c r="J38" s="15">
        <v>0.72708333333333297</v>
      </c>
      <c r="K38" s="13" t="s">
        <v>15</v>
      </c>
      <c r="L38" s="14">
        <v>42700</v>
      </c>
      <c r="M38" s="15">
        <v>0.75138888888888899</v>
      </c>
      <c r="N38" s="25" t="s">
        <v>43</v>
      </c>
      <c r="O38" s="5">
        <v>3.9</v>
      </c>
      <c r="P38" s="5">
        <v>3.2000000000000001E-2</v>
      </c>
      <c r="Q38" s="10" t="s">
        <v>68</v>
      </c>
      <c r="R38" s="4"/>
      <c r="S38" s="4"/>
      <c r="T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row>
    <row r="39" spans="1:69" x14ac:dyDescent="0.3">
      <c r="A39" s="12" t="s">
        <v>3</v>
      </c>
      <c r="B39" s="139" t="s">
        <v>34</v>
      </c>
      <c r="C39" s="139" t="s">
        <v>35</v>
      </c>
      <c r="D39" s="13">
        <v>469846</v>
      </c>
      <c r="E39" s="13">
        <v>8627238</v>
      </c>
      <c r="F39" s="16">
        <v>1</v>
      </c>
      <c r="G39" s="14">
        <v>42699</v>
      </c>
      <c r="H39" s="15">
        <v>0.72013888888888899</v>
      </c>
      <c r="I39" s="14">
        <v>42703</v>
      </c>
      <c r="J39" s="15">
        <v>0.72708333333333297</v>
      </c>
      <c r="K39" s="13" t="s">
        <v>15</v>
      </c>
      <c r="L39" s="14">
        <v>42700</v>
      </c>
      <c r="M39" s="15">
        <v>0.75138888888888899</v>
      </c>
      <c r="N39" s="25" t="s">
        <v>43</v>
      </c>
      <c r="O39" s="5">
        <v>3.95</v>
      </c>
      <c r="P39" s="5">
        <v>3.4000000000000002E-2</v>
      </c>
      <c r="Q39" s="10" t="s">
        <v>68</v>
      </c>
      <c r="R39" s="4"/>
      <c r="S39" s="4"/>
      <c r="T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4"/>
      <c r="BK39" s="4"/>
      <c r="BL39" s="4"/>
      <c r="BM39" s="4"/>
      <c r="BN39" s="4"/>
      <c r="BO39" s="4"/>
      <c r="BP39" s="4"/>
      <c r="BQ39" s="4"/>
    </row>
    <row r="40" spans="1:69" x14ac:dyDescent="0.3">
      <c r="A40" s="12" t="s">
        <v>3</v>
      </c>
      <c r="B40" s="139" t="s">
        <v>34</v>
      </c>
      <c r="C40" s="139" t="s">
        <v>35</v>
      </c>
      <c r="D40" s="13">
        <v>469846</v>
      </c>
      <c r="E40" s="13">
        <v>8627238</v>
      </c>
      <c r="F40" s="16">
        <v>1</v>
      </c>
      <c r="G40" s="14">
        <v>42699</v>
      </c>
      <c r="H40" s="15">
        <v>0.72013888888888899</v>
      </c>
      <c r="I40" s="14">
        <v>42703</v>
      </c>
      <c r="J40" s="15">
        <v>0.72708333333333297</v>
      </c>
      <c r="K40" s="13" t="s">
        <v>15</v>
      </c>
      <c r="L40" s="14">
        <v>42700</v>
      </c>
      <c r="M40" s="15">
        <v>0.75138888888888899</v>
      </c>
      <c r="N40" s="30" t="s">
        <v>44</v>
      </c>
      <c r="O40" s="29" t="s">
        <v>56</v>
      </c>
      <c r="P40" s="29" t="s">
        <v>56</v>
      </c>
      <c r="Q40" s="10" t="s">
        <v>76</v>
      </c>
      <c r="R40" s="4"/>
      <c r="S40" s="4"/>
      <c r="T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row>
    <row r="41" spans="1:69" x14ac:dyDescent="0.3">
      <c r="A41" s="12" t="s">
        <v>3</v>
      </c>
      <c r="B41" s="139" t="s">
        <v>46</v>
      </c>
      <c r="C41" s="139" t="s">
        <v>35</v>
      </c>
      <c r="D41" s="13">
        <v>469815</v>
      </c>
      <c r="E41" s="13">
        <v>8627318</v>
      </c>
      <c r="F41" s="16">
        <v>1</v>
      </c>
      <c r="G41" s="14">
        <v>42699</v>
      </c>
      <c r="H41" s="15">
        <v>0.72499999999999998</v>
      </c>
      <c r="I41" s="14">
        <v>42703</v>
      </c>
      <c r="J41" s="15">
        <v>0.72916666666666663</v>
      </c>
      <c r="K41" s="13" t="s">
        <v>15</v>
      </c>
      <c r="L41" s="14">
        <v>42700</v>
      </c>
      <c r="M41" s="15">
        <v>0.74722222222222223</v>
      </c>
      <c r="N41" s="26" t="s">
        <v>33</v>
      </c>
      <c r="O41" s="5">
        <v>16.690000000000001</v>
      </c>
      <c r="P41" s="5">
        <v>1.2549999999999999</v>
      </c>
      <c r="Q41" s="10" t="s">
        <v>75</v>
      </c>
      <c r="R41" s="4"/>
      <c r="S41" s="4"/>
      <c r="T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row>
    <row r="42" spans="1:69" x14ac:dyDescent="0.3">
      <c r="A42" s="12" t="s">
        <v>3</v>
      </c>
      <c r="B42" s="139" t="s">
        <v>46</v>
      </c>
      <c r="C42" s="139" t="s">
        <v>35</v>
      </c>
      <c r="D42" s="13">
        <v>469815</v>
      </c>
      <c r="E42" s="13">
        <v>8627318</v>
      </c>
      <c r="F42" s="16">
        <v>1</v>
      </c>
      <c r="G42" s="14">
        <v>42699</v>
      </c>
      <c r="H42" s="15">
        <v>0.72499999999999998</v>
      </c>
      <c r="I42" s="14">
        <v>42703</v>
      </c>
      <c r="J42" s="15">
        <v>0.72916666666666663</v>
      </c>
      <c r="K42" s="13" t="s">
        <v>15</v>
      </c>
      <c r="L42" s="14">
        <v>42700</v>
      </c>
      <c r="M42" s="15">
        <v>0.74722222222222223</v>
      </c>
      <c r="N42" s="26" t="s">
        <v>33</v>
      </c>
      <c r="O42" s="5">
        <v>13.69</v>
      </c>
      <c r="P42" s="5">
        <v>0.72</v>
      </c>
      <c r="Q42" s="10" t="s">
        <v>74</v>
      </c>
      <c r="R42" s="4"/>
      <c r="S42" s="4"/>
      <c r="T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row>
    <row r="43" spans="1:69" x14ac:dyDescent="0.3">
      <c r="A43" s="12" t="s">
        <v>3</v>
      </c>
      <c r="B43" s="139" t="s">
        <v>46</v>
      </c>
      <c r="C43" s="139" t="s">
        <v>35</v>
      </c>
      <c r="D43" s="13">
        <v>469815</v>
      </c>
      <c r="E43" s="13">
        <v>8627318</v>
      </c>
      <c r="F43" s="16">
        <v>1</v>
      </c>
      <c r="G43" s="14">
        <v>42699</v>
      </c>
      <c r="H43" s="15">
        <v>0.72499999999999998</v>
      </c>
      <c r="I43" s="14">
        <v>42703</v>
      </c>
      <c r="J43" s="15">
        <v>0.72916666666666696</v>
      </c>
      <c r="K43" s="13" t="s">
        <v>15</v>
      </c>
      <c r="L43" s="14">
        <v>42700</v>
      </c>
      <c r="M43" s="15">
        <v>0.74722222222222223</v>
      </c>
      <c r="N43" s="26" t="s">
        <v>41</v>
      </c>
      <c r="O43" s="5">
        <v>8.8000000000000007</v>
      </c>
      <c r="P43" s="5">
        <v>0.29099999999999998</v>
      </c>
      <c r="Q43" s="10" t="s">
        <v>68</v>
      </c>
      <c r="R43" s="4"/>
      <c r="S43" s="4"/>
      <c r="T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row>
    <row r="44" spans="1:69" x14ac:dyDescent="0.3">
      <c r="A44" s="12" t="s">
        <v>3</v>
      </c>
      <c r="B44" s="139" t="s">
        <v>46</v>
      </c>
      <c r="C44" s="139" t="s">
        <v>35</v>
      </c>
      <c r="D44" s="13">
        <v>469815</v>
      </c>
      <c r="E44" s="13">
        <v>8627318</v>
      </c>
      <c r="F44" s="16">
        <v>1</v>
      </c>
      <c r="G44" s="14">
        <v>42699</v>
      </c>
      <c r="H44" s="15">
        <v>0.72499999999999998</v>
      </c>
      <c r="I44" s="14">
        <v>42703</v>
      </c>
      <c r="J44" s="15">
        <v>0.72916666666666696</v>
      </c>
      <c r="K44" s="13" t="s">
        <v>15</v>
      </c>
      <c r="L44" s="14">
        <v>42700</v>
      </c>
      <c r="M44" s="15">
        <v>0.74722222222222223</v>
      </c>
      <c r="N44" s="26" t="s">
        <v>47</v>
      </c>
      <c r="O44" s="5">
        <v>6.51</v>
      </c>
      <c r="P44" s="5">
        <v>0.105</v>
      </c>
      <c r="Q44" s="10" t="s">
        <v>74</v>
      </c>
      <c r="R44" s="4"/>
      <c r="S44" s="4"/>
      <c r="T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row>
    <row r="45" spans="1:69" x14ac:dyDescent="0.3">
      <c r="A45" s="12" t="s">
        <v>3</v>
      </c>
      <c r="B45" s="139" t="s">
        <v>48</v>
      </c>
      <c r="C45" s="139" t="s">
        <v>35</v>
      </c>
      <c r="D45" s="13">
        <v>469792</v>
      </c>
      <c r="E45" s="13">
        <v>8627425</v>
      </c>
      <c r="F45" s="16">
        <v>1</v>
      </c>
      <c r="G45" s="14">
        <v>42699</v>
      </c>
      <c r="H45" s="15">
        <v>0.73333333333333339</v>
      </c>
      <c r="I45" s="14">
        <v>42703</v>
      </c>
      <c r="J45" s="8">
        <v>0.73263888888888895</v>
      </c>
      <c r="K45" s="13" t="s">
        <v>15</v>
      </c>
      <c r="L45" s="14">
        <v>42700</v>
      </c>
      <c r="M45" s="15">
        <v>0.7416666666666667</v>
      </c>
      <c r="N45" s="26" t="s">
        <v>32</v>
      </c>
      <c r="O45" s="5">
        <v>16.100000000000001</v>
      </c>
      <c r="P45" s="5">
        <v>0.84199999999999997</v>
      </c>
      <c r="Q45" s="10" t="s">
        <v>68</v>
      </c>
      <c r="R45" s="4"/>
      <c r="S45" s="4"/>
      <c r="T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row>
    <row r="46" spans="1:69" x14ac:dyDescent="0.3">
      <c r="A46" s="12" t="s">
        <v>3</v>
      </c>
      <c r="B46" s="139" t="s">
        <v>48</v>
      </c>
      <c r="C46" s="139" t="s">
        <v>35</v>
      </c>
      <c r="D46" s="13">
        <v>469792</v>
      </c>
      <c r="E46" s="13">
        <v>8627425</v>
      </c>
      <c r="F46" s="16">
        <v>1</v>
      </c>
      <c r="G46" s="14">
        <v>42699</v>
      </c>
      <c r="H46" s="15">
        <v>0.73333333333333339</v>
      </c>
      <c r="I46" s="14">
        <v>42703</v>
      </c>
      <c r="J46" s="8">
        <v>0.73263888888888895</v>
      </c>
      <c r="K46" s="13" t="s">
        <v>15</v>
      </c>
      <c r="L46" s="14">
        <v>42700</v>
      </c>
      <c r="M46" s="15">
        <v>0.7416666666666667</v>
      </c>
      <c r="N46" s="26" t="s">
        <v>33</v>
      </c>
      <c r="O46" s="5">
        <v>13.3</v>
      </c>
      <c r="P46" s="5">
        <v>0.41899999999999998</v>
      </c>
      <c r="Q46" s="10" t="s">
        <v>74</v>
      </c>
      <c r="R46" s="4"/>
      <c r="S46" s="4"/>
      <c r="T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row>
    <row r="47" spans="1:69" x14ac:dyDescent="0.3">
      <c r="A47" s="12" t="s">
        <v>3</v>
      </c>
      <c r="B47" s="139" t="s">
        <v>48</v>
      </c>
      <c r="C47" s="139" t="s">
        <v>35</v>
      </c>
      <c r="D47" s="13">
        <v>469792</v>
      </c>
      <c r="E47" s="13">
        <v>8627425</v>
      </c>
      <c r="F47" s="16">
        <v>1</v>
      </c>
      <c r="G47" s="14">
        <v>42699</v>
      </c>
      <c r="H47" s="15">
        <v>0.73333333333333339</v>
      </c>
      <c r="I47" s="14">
        <v>42703</v>
      </c>
      <c r="J47" s="8">
        <v>0.73263888888888895</v>
      </c>
      <c r="K47" s="13" t="s">
        <v>15</v>
      </c>
      <c r="L47" s="14">
        <v>42700</v>
      </c>
      <c r="M47" s="15">
        <v>0.7416666666666667</v>
      </c>
      <c r="N47" s="26" t="s">
        <v>33</v>
      </c>
      <c r="O47" s="5">
        <v>12.2</v>
      </c>
      <c r="P47" s="5">
        <v>0.35599999999999998</v>
      </c>
      <c r="Q47" s="10" t="s">
        <v>68</v>
      </c>
      <c r="R47" s="4"/>
      <c r="S47" s="4"/>
      <c r="T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row>
    <row r="48" spans="1:69" x14ac:dyDescent="0.3">
      <c r="A48" s="12" t="s">
        <v>3</v>
      </c>
      <c r="B48" s="139" t="s">
        <v>48</v>
      </c>
      <c r="C48" s="139" t="s">
        <v>35</v>
      </c>
      <c r="D48" s="13">
        <v>469792</v>
      </c>
      <c r="E48" s="13">
        <v>8627425</v>
      </c>
      <c r="F48" s="16">
        <v>1</v>
      </c>
      <c r="G48" s="14">
        <v>42699</v>
      </c>
      <c r="H48" s="15">
        <v>0.73333333333333339</v>
      </c>
      <c r="I48" s="14">
        <v>42703</v>
      </c>
      <c r="J48" s="8">
        <v>0.73263888888888895</v>
      </c>
      <c r="K48" s="13" t="s">
        <v>15</v>
      </c>
      <c r="L48" s="14">
        <v>42700</v>
      </c>
      <c r="M48" s="15">
        <v>0.7416666666666667</v>
      </c>
      <c r="N48" s="26" t="s">
        <v>19</v>
      </c>
      <c r="O48" s="5">
        <v>9.5</v>
      </c>
      <c r="P48" s="5">
        <v>0.31</v>
      </c>
      <c r="Q48" s="10" t="s">
        <v>73</v>
      </c>
      <c r="R48" s="4"/>
      <c r="S48" s="4"/>
      <c r="T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row>
    <row r="49" spans="1:69" x14ac:dyDescent="0.3">
      <c r="A49" s="12" t="s">
        <v>3</v>
      </c>
      <c r="B49" s="139" t="s">
        <v>48</v>
      </c>
      <c r="C49" s="139" t="s">
        <v>35</v>
      </c>
      <c r="D49" s="13">
        <v>469792</v>
      </c>
      <c r="E49" s="13">
        <v>8627425</v>
      </c>
      <c r="F49" s="16">
        <v>1</v>
      </c>
      <c r="G49" s="14">
        <v>42699</v>
      </c>
      <c r="H49" s="15">
        <v>0.73333333333333339</v>
      </c>
      <c r="I49" s="14">
        <v>42703</v>
      </c>
      <c r="J49" s="8">
        <v>0.73263888888888895</v>
      </c>
      <c r="K49" s="13" t="s">
        <v>15</v>
      </c>
      <c r="L49" s="14">
        <v>42700</v>
      </c>
      <c r="M49" s="15">
        <v>0.7416666666666667</v>
      </c>
      <c r="N49" s="25" t="s">
        <v>16</v>
      </c>
      <c r="O49" s="5">
        <v>9.1999999999999993</v>
      </c>
      <c r="P49" s="5">
        <v>0.26900000000000002</v>
      </c>
      <c r="Q49" s="10" t="s">
        <v>68</v>
      </c>
      <c r="R49" s="4"/>
      <c r="S49" s="4"/>
      <c r="T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row>
    <row r="50" spans="1:69" x14ac:dyDescent="0.3">
      <c r="A50" s="12" t="s">
        <v>3</v>
      </c>
      <c r="B50" s="139" t="s">
        <v>48</v>
      </c>
      <c r="C50" s="139" t="s">
        <v>35</v>
      </c>
      <c r="D50" s="13">
        <v>469792</v>
      </c>
      <c r="E50" s="13">
        <v>8627425</v>
      </c>
      <c r="F50" s="16">
        <v>1</v>
      </c>
      <c r="G50" s="14">
        <v>42699</v>
      </c>
      <c r="H50" s="15">
        <v>0.73333333333333339</v>
      </c>
      <c r="I50" s="14">
        <v>42703</v>
      </c>
      <c r="J50" s="8">
        <v>0.73263888888888895</v>
      </c>
      <c r="K50" s="13" t="s">
        <v>15</v>
      </c>
      <c r="L50" s="14">
        <v>42700</v>
      </c>
      <c r="M50" s="15">
        <v>0.7416666666666667</v>
      </c>
      <c r="N50" s="26" t="s">
        <v>16</v>
      </c>
      <c r="O50" s="5">
        <v>8.42</v>
      </c>
      <c r="P50" s="5">
        <v>0.186</v>
      </c>
      <c r="Q50" s="10" t="s">
        <v>68</v>
      </c>
      <c r="R50" s="4"/>
      <c r="S50" s="4"/>
      <c r="T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4"/>
      <c r="BK50" s="4"/>
      <c r="BL50" s="4"/>
      <c r="BM50" s="4"/>
      <c r="BN50" s="4"/>
      <c r="BO50" s="4"/>
      <c r="BP50" s="4"/>
      <c r="BQ50" s="4"/>
    </row>
    <row r="51" spans="1:69" x14ac:dyDescent="0.3">
      <c r="A51" s="12" t="s">
        <v>3</v>
      </c>
      <c r="B51" s="139" t="s">
        <v>48</v>
      </c>
      <c r="C51" s="139" t="s">
        <v>35</v>
      </c>
      <c r="D51" s="13">
        <v>469792</v>
      </c>
      <c r="E51" s="13">
        <v>8627425</v>
      </c>
      <c r="F51" s="16">
        <v>1</v>
      </c>
      <c r="G51" s="14">
        <v>42699</v>
      </c>
      <c r="H51" s="15">
        <v>0.73333333333333339</v>
      </c>
      <c r="I51" s="14">
        <v>42703</v>
      </c>
      <c r="J51" s="8">
        <v>0.73263888888888895</v>
      </c>
      <c r="K51" s="13" t="s">
        <v>15</v>
      </c>
      <c r="L51" s="14">
        <v>42700</v>
      </c>
      <c r="M51" s="15">
        <v>0.7416666666666667</v>
      </c>
      <c r="N51" s="26" t="s">
        <v>39</v>
      </c>
      <c r="O51" s="5">
        <v>8.7100000000000009</v>
      </c>
      <c r="P51" s="5">
        <v>0.23200000000000001</v>
      </c>
      <c r="Q51" s="10" t="s">
        <v>68</v>
      </c>
      <c r="R51" s="4"/>
      <c r="S51" s="4"/>
      <c r="T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4"/>
      <c r="BK51" s="4"/>
      <c r="BL51" s="4"/>
      <c r="BM51" s="4"/>
      <c r="BN51" s="4"/>
      <c r="BO51" s="4"/>
      <c r="BP51" s="4"/>
      <c r="BQ51" s="4"/>
    </row>
    <row r="52" spans="1:69" x14ac:dyDescent="0.3">
      <c r="A52" s="12" t="s">
        <v>3</v>
      </c>
      <c r="B52" s="139" t="s">
        <v>48</v>
      </c>
      <c r="C52" s="139" t="s">
        <v>35</v>
      </c>
      <c r="D52" s="13">
        <v>469792</v>
      </c>
      <c r="E52" s="13">
        <v>8627425</v>
      </c>
      <c r="F52" s="16">
        <v>1</v>
      </c>
      <c r="G52" s="14">
        <v>42699</v>
      </c>
      <c r="H52" s="15">
        <v>0.73333333333333339</v>
      </c>
      <c r="I52" s="14">
        <v>42703</v>
      </c>
      <c r="J52" s="8">
        <v>0.73263888888888895</v>
      </c>
      <c r="K52" s="13" t="s">
        <v>15</v>
      </c>
      <c r="L52" s="14">
        <v>42700</v>
      </c>
      <c r="M52" s="15">
        <v>0.7416666666666667</v>
      </c>
      <c r="N52" s="26" t="s">
        <v>16</v>
      </c>
      <c r="O52" s="5">
        <v>8.66</v>
      </c>
      <c r="P52" s="5">
        <v>0.218</v>
      </c>
      <c r="Q52" s="10" t="s">
        <v>68</v>
      </c>
      <c r="R52" s="4"/>
      <c r="S52" s="4"/>
      <c r="T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4"/>
      <c r="BK52" s="4"/>
      <c r="BL52" s="4"/>
      <c r="BM52" s="4"/>
      <c r="BN52" s="4"/>
      <c r="BO52" s="4"/>
      <c r="BP52" s="4"/>
      <c r="BQ52" s="4"/>
    </row>
    <row r="53" spans="1:69" x14ac:dyDescent="0.3">
      <c r="A53" s="12" t="s">
        <v>3</v>
      </c>
      <c r="B53" s="139" t="s">
        <v>48</v>
      </c>
      <c r="C53" s="139" t="s">
        <v>35</v>
      </c>
      <c r="D53" s="13">
        <v>469792</v>
      </c>
      <c r="E53" s="13">
        <v>8627425</v>
      </c>
      <c r="F53" s="16">
        <v>1</v>
      </c>
      <c r="G53" s="14">
        <v>42699</v>
      </c>
      <c r="H53" s="15">
        <v>0.73333333333333339</v>
      </c>
      <c r="I53" s="14">
        <v>42703</v>
      </c>
      <c r="J53" s="8">
        <v>0.73263888888888895</v>
      </c>
      <c r="K53" s="13" t="s">
        <v>15</v>
      </c>
      <c r="L53" s="14">
        <v>42700</v>
      </c>
      <c r="M53" s="15">
        <v>0.7416666666666667</v>
      </c>
      <c r="N53" s="26" t="s">
        <v>16</v>
      </c>
      <c r="O53" s="5">
        <v>8.6</v>
      </c>
      <c r="P53" s="5">
        <v>0.186</v>
      </c>
      <c r="Q53" s="10" t="s">
        <v>68</v>
      </c>
      <c r="R53" s="4"/>
      <c r="S53" s="4"/>
      <c r="T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4"/>
      <c r="BK53" s="4"/>
      <c r="BL53" s="4"/>
      <c r="BM53" s="4"/>
      <c r="BN53" s="4"/>
      <c r="BO53" s="4"/>
      <c r="BP53" s="4"/>
      <c r="BQ53" s="4"/>
    </row>
    <row r="54" spans="1:69" x14ac:dyDescent="0.3">
      <c r="A54" s="12" t="s">
        <v>3</v>
      </c>
      <c r="B54" s="139" t="s">
        <v>48</v>
      </c>
      <c r="C54" s="139" t="s">
        <v>35</v>
      </c>
      <c r="D54" s="13">
        <v>469792</v>
      </c>
      <c r="E54" s="13">
        <v>8627425</v>
      </c>
      <c r="F54" s="16">
        <v>1</v>
      </c>
      <c r="G54" s="14">
        <v>42699</v>
      </c>
      <c r="H54" s="15">
        <v>0.73333333333333339</v>
      </c>
      <c r="I54" s="14">
        <v>42703</v>
      </c>
      <c r="J54" s="8">
        <v>0.73263888888888895</v>
      </c>
      <c r="K54" s="13" t="s">
        <v>15</v>
      </c>
      <c r="L54" s="14">
        <v>42700</v>
      </c>
      <c r="M54" s="15">
        <v>0.7416666666666667</v>
      </c>
      <c r="N54" s="25" t="s">
        <v>16</v>
      </c>
      <c r="O54" s="5">
        <v>8.11</v>
      </c>
      <c r="P54" s="5">
        <v>0.126</v>
      </c>
      <c r="Q54" s="10" t="s">
        <v>68</v>
      </c>
      <c r="R54" s="4"/>
      <c r="S54" s="4"/>
      <c r="T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row>
    <row r="55" spans="1:69" x14ac:dyDescent="0.3">
      <c r="A55" s="12" t="s">
        <v>3</v>
      </c>
      <c r="B55" s="139" t="s">
        <v>48</v>
      </c>
      <c r="C55" s="139" t="s">
        <v>35</v>
      </c>
      <c r="D55" s="13">
        <v>469792</v>
      </c>
      <c r="E55" s="13">
        <v>8627425</v>
      </c>
      <c r="F55" s="16">
        <v>1</v>
      </c>
      <c r="G55" s="14">
        <v>42699</v>
      </c>
      <c r="H55" s="15">
        <v>0.73333333333333339</v>
      </c>
      <c r="I55" s="14">
        <v>42703</v>
      </c>
      <c r="J55" s="8">
        <v>0.73263888888888895</v>
      </c>
      <c r="K55" s="13" t="s">
        <v>15</v>
      </c>
      <c r="L55" s="14">
        <v>42700</v>
      </c>
      <c r="M55" s="15">
        <v>0.7416666666666667</v>
      </c>
      <c r="N55" s="26" t="s">
        <v>41</v>
      </c>
      <c r="O55" s="5">
        <v>6.71</v>
      </c>
      <c r="P55" s="5">
        <v>0.191</v>
      </c>
      <c r="Q55" s="10" t="s">
        <v>68</v>
      </c>
      <c r="R55" s="4"/>
      <c r="S55" s="4"/>
      <c r="T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4"/>
      <c r="BK55" s="4"/>
      <c r="BL55" s="4"/>
      <c r="BM55" s="4"/>
      <c r="BN55" s="4"/>
      <c r="BO55" s="4"/>
      <c r="BP55" s="4"/>
      <c r="BQ55" s="4"/>
    </row>
    <row r="56" spans="1:69" x14ac:dyDescent="0.3">
      <c r="A56" s="12" t="s">
        <v>3</v>
      </c>
      <c r="B56" s="139" t="s">
        <v>48</v>
      </c>
      <c r="C56" s="139" t="s">
        <v>35</v>
      </c>
      <c r="D56" s="13">
        <v>469792</v>
      </c>
      <c r="E56" s="13">
        <v>8627425</v>
      </c>
      <c r="F56" s="16">
        <v>1</v>
      </c>
      <c r="G56" s="14">
        <v>42699</v>
      </c>
      <c r="H56" s="15">
        <v>0.73333333333333339</v>
      </c>
      <c r="I56" s="14">
        <v>42703</v>
      </c>
      <c r="J56" s="8">
        <v>0.73263888888888895</v>
      </c>
      <c r="K56" s="13" t="s">
        <v>15</v>
      </c>
      <c r="L56" s="14">
        <v>42700</v>
      </c>
      <c r="M56" s="15">
        <v>0.7416666666666667</v>
      </c>
      <c r="N56" s="26" t="s">
        <v>40</v>
      </c>
      <c r="O56" s="5">
        <v>6.16</v>
      </c>
      <c r="P56" s="5">
        <v>9.0999999999999998E-2</v>
      </c>
      <c r="Q56" s="10" t="s">
        <v>68</v>
      </c>
      <c r="R56" s="4"/>
      <c r="S56" s="4"/>
      <c r="T56" s="4"/>
      <c r="V56" s="4"/>
      <c r="W56" s="4"/>
      <c r="X56" s="4"/>
      <c r="Y56" s="4"/>
      <c r="Z56" s="4"/>
      <c r="AA56" s="4"/>
      <c r="AB56" s="4"/>
      <c r="AC56" s="4"/>
      <c r="AD56" s="4"/>
      <c r="AE56" s="4"/>
      <c r="AF56" s="4"/>
      <c r="AG56" s="4"/>
      <c r="AH56" s="4"/>
      <c r="AI56" s="4"/>
      <c r="AJ56" s="4"/>
      <c r="AK56" s="4"/>
      <c r="AL56" s="4"/>
      <c r="AM56" s="4"/>
      <c r="AN56" s="4"/>
      <c r="AO56" s="4"/>
      <c r="AP56" s="4"/>
      <c r="AQ56" s="4"/>
      <c r="AR56" s="4"/>
      <c r="AS56" s="4"/>
      <c r="AT56" s="4"/>
      <c r="AU56" s="4"/>
      <c r="AV56" s="4"/>
      <c r="AW56" s="4"/>
      <c r="AX56" s="4"/>
      <c r="AY56" s="4"/>
      <c r="AZ56" s="4"/>
      <c r="BA56" s="4"/>
      <c r="BB56" s="4"/>
      <c r="BC56" s="4"/>
      <c r="BD56" s="4"/>
      <c r="BE56" s="4"/>
      <c r="BF56" s="4"/>
      <c r="BG56" s="4"/>
      <c r="BH56" s="4"/>
      <c r="BI56" s="4"/>
      <c r="BJ56" s="4"/>
      <c r="BK56" s="4"/>
      <c r="BL56" s="4"/>
      <c r="BM56" s="4"/>
      <c r="BN56" s="4"/>
      <c r="BO56" s="4"/>
      <c r="BP56" s="4"/>
      <c r="BQ56" s="4"/>
    </row>
    <row r="57" spans="1:69" x14ac:dyDescent="0.3">
      <c r="A57" s="12" t="s">
        <v>3</v>
      </c>
      <c r="B57" s="139" t="s">
        <v>48</v>
      </c>
      <c r="C57" s="139" t="s">
        <v>35</v>
      </c>
      <c r="D57" s="13">
        <v>469792</v>
      </c>
      <c r="E57" s="13">
        <v>8627425</v>
      </c>
      <c r="F57" s="16">
        <v>1</v>
      </c>
      <c r="G57" s="14">
        <v>42699</v>
      </c>
      <c r="H57" s="15">
        <v>0.73333333333333339</v>
      </c>
      <c r="I57" s="14">
        <v>42703</v>
      </c>
      <c r="J57" s="8">
        <v>0.73263888888888895</v>
      </c>
      <c r="K57" s="13" t="s">
        <v>15</v>
      </c>
      <c r="L57" s="14">
        <v>42700</v>
      </c>
      <c r="M57" s="15">
        <v>0.7416666666666667</v>
      </c>
      <c r="N57" s="26" t="s">
        <v>21</v>
      </c>
      <c r="O57" s="5">
        <v>4.29</v>
      </c>
      <c r="P57" s="5">
        <v>0.04</v>
      </c>
      <c r="Q57" s="10" t="s">
        <v>68</v>
      </c>
      <c r="R57" s="4"/>
      <c r="S57" s="4"/>
      <c r="T57" s="4"/>
      <c r="V57" s="4"/>
      <c r="W57" s="4"/>
      <c r="X57" s="4"/>
      <c r="Y57" s="4"/>
      <c r="Z57" s="4"/>
      <c r="AA57" s="4"/>
      <c r="AB57" s="4"/>
      <c r="AC57" s="4"/>
      <c r="AD57" s="4"/>
      <c r="AE57" s="4"/>
      <c r="AF57" s="4"/>
      <c r="AG57" s="4"/>
      <c r="AH57" s="4"/>
      <c r="AI57" s="4"/>
      <c r="AJ57" s="4"/>
      <c r="AK57" s="4"/>
      <c r="AL57" s="4"/>
      <c r="AM57" s="4"/>
      <c r="AN57" s="4"/>
      <c r="AO57" s="4"/>
      <c r="AP57" s="4"/>
      <c r="AQ57" s="4"/>
      <c r="AR57" s="4"/>
      <c r="AS57" s="4"/>
      <c r="AT57" s="4"/>
      <c r="AU57" s="4"/>
      <c r="AV57" s="4"/>
      <c r="AW57" s="4"/>
      <c r="AX57" s="4"/>
      <c r="AY57" s="4"/>
      <c r="AZ57" s="4"/>
      <c r="BA57" s="4"/>
      <c r="BB57" s="4"/>
      <c r="BC57" s="4"/>
      <c r="BD57" s="4"/>
      <c r="BE57" s="4"/>
      <c r="BF57" s="4"/>
      <c r="BG57" s="4"/>
      <c r="BH57" s="4"/>
      <c r="BI57" s="4"/>
      <c r="BJ57" s="4"/>
      <c r="BK57" s="4"/>
      <c r="BL57" s="4"/>
      <c r="BM57" s="4"/>
      <c r="BN57" s="4"/>
      <c r="BO57" s="4"/>
      <c r="BP57" s="4"/>
      <c r="BQ57" s="4"/>
    </row>
    <row r="58" spans="1:69" x14ac:dyDescent="0.3">
      <c r="A58" s="12" t="s">
        <v>3</v>
      </c>
      <c r="B58" s="139" t="s">
        <v>48</v>
      </c>
      <c r="C58" s="139" t="s">
        <v>35</v>
      </c>
      <c r="D58" s="13">
        <v>469792</v>
      </c>
      <c r="E58" s="13">
        <v>8627425</v>
      </c>
      <c r="F58" s="16">
        <v>1</v>
      </c>
      <c r="G58" s="14">
        <v>42699</v>
      </c>
      <c r="H58" s="15">
        <v>0.73333333333333339</v>
      </c>
      <c r="I58" s="14">
        <v>42703</v>
      </c>
      <c r="J58" s="8">
        <v>0.73263888888888895</v>
      </c>
      <c r="K58" s="13" t="s">
        <v>15</v>
      </c>
      <c r="L58" s="14">
        <v>42700</v>
      </c>
      <c r="M58" s="15">
        <v>0.7416666666666667</v>
      </c>
      <c r="N58" s="26" t="s">
        <v>43</v>
      </c>
      <c r="O58" s="5">
        <v>4.3</v>
      </c>
      <c r="P58" s="5">
        <v>3.6999999999999998E-2</v>
      </c>
      <c r="Q58" s="10" t="s">
        <v>72</v>
      </c>
      <c r="R58" s="4"/>
      <c r="S58" s="4"/>
      <c r="T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row>
    <row r="59" spans="1:69" x14ac:dyDescent="0.3">
      <c r="A59" s="12" t="s">
        <v>3</v>
      </c>
      <c r="B59" s="139" t="s">
        <v>48</v>
      </c>
      <c r="C59" s="139" t="s">
        <v>35</v>
      </c>
      <c r="D59" s="13">
        <v>469792</v>
      </c>
      <c r="E59" s="13">
        <v>8627425</v>
      </c>
      <c r="F59" s="16">
        <v>1</v>
      </c>
      <c r="G59" s="14">
        <v>42699</v>
      </c>
      <c r="H59" s="15">
        <v>0.73333333333333339</v>
      </c>
      <c r="I59" s="14">
        <v>42703</v>
      </c>
      <c r="J59" s="8">
        <v>0.73263888888888895</v>
      </c>
      <c r="K59" s="13" t="s">
        <v>15</v>
      </c>
      <c r="L59" s="14">
        <v>42700</v>
      </c>
      <c r="M59" s="15">
        <v>0.7416666666666667</v>
      </c>
      <c r="N59" s="25" t="s">
        <v>42</v>
      </c>
      <c r="O59" s="5">
        <v>3.15</v>
      </c>
      <c r="P59" s="5">
        <v>1.6E-2</v>
      </c>
      <c r="Q59" s="10" t="s">
        <v>68</v>
      </c>
      <c r="R59" s="4"/>
      <c r="S59" s="4"/>
      <c r="T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c r="BP59" s="4"/>
      <c r="BQ59" s="4"/>
    </row>
    <row r="60" spans="1:69" x14ac:dyDescent="0.3">
      <c r="A60" s="12" t="s">
        <v>3</v>
      </c>
      <c r="B60" s="139" t="s">
        <v>48</v>
      </c>
      <c r="C60" s="139" t="s">
        <v>35</v>
      </c>
      <c r="D60" s="13">
        <v>469792</v>
      </c>
      <c r="E60" s="13">
        <v>8627425</v>
      </c>
      <c r="F60" s="16">
        <v>1</v>
      </c>
      <c r="G60" s="14">
        <v>42699</v>
      </c>
      <c r="H60" s="15">
        <v>0.73333333333333339</v>
      </c>
      <c r="I60" s="14">
        <v>42703</v>
      </c>
      <c r="J60" s="8">
        <v>0.73263888888888895</v>
      </c>
      <c r="K60" s="13" t="s">
        <v>15</v>
      </c>
      <c r="L60" s="14">
        <v>42700</v>
      </c>
      <c r="M60" s="15">
        <v>0.7416666666666667</v>
      </c>
      <c r="N60" s="25" t="s">
        <v>43</v>
      </c>
      <c r="O60" s="5">
        <v>4.4000000000000004</v>
      </c>
      <c r="P60" s="5">
        <v>1.7000000000000001E-2</v>
      </c>
      <c r="Q60" s="10" t="s">
        <v>68</v>
      </c>
      <c r="R60" s="4"/>
      <c r="S60" s="4"/>
      <c r="T60" s="4"/>
      <c r="V60" s="4"/>
      <c r="W60" s="4"/>
      <c r="X60" s="4"/>
      <c r="Y60" s="4"/>
      <c r="Z60" s="4"/>
      <c r="AA60" s="4"/>
      <c r="AB60" s="4"/>
      <c r="AC60" s="4"/>
      <c r="AD60" s="4"/>
      <c r="AE60" s="4"/>
      <c r="AF60" s="4"/>
      <c r="AG60" s="4"/>
      <c r="AH60" s="4"/>
      <c r="AI60" s="4"/>
      <c r="AJ60" s="4"/>
      <c r="AK60" s="4"/>
      <c r="AL60" s="4"/>
      <c r="AM60" s="4"/>
      <c r="AN60" s="4"/>
      <c r="AO60" s="4"/>
      <c r="AP60" s="4"/>
      <c r="AQ60" s="4"/>
      <c r="AR60" s="4"/>
      <c r="AS60" s="4"/>
      <c r="AT60" s="4"/>
      <c r="AU60" s="4"/>
      <c r="AV60" s="4"/>
      <c r="AW60" s="4"/>
      <c r="AX60" s="4"/>
      <c r="AY60" s="4"/>
      <c r="AZ60" s="4"/>
      <c r="BA60" s="4"/>
      <c r="BB60" s="4"/>
      <c r="BC60" s="4"/>
      <c r="BD60" s="4"/>
      <c r="BE60" s="4"/>
      <c r="BF60" s="4"/>
      <c r="BG60" s="4"/>
      <c r="BH60" s="4"/>
      <c r="BI60" s="4"/>
      <c r="BJ60" s="4"/>
      <c r="BK60" s="4"/>
      <c r="BL60" s="4"/>
      <c r="BM60" s="4"/>
      <c r="BN60" s="4"/>
      <c r="BO60" s="4"/>
      <c r="BP60" s="4"/>
      <c r="BQ60" s="4"/>
    </row>
    <row r="61" spans="1:69" x14ac:dyDescent="0.3">
      <c r="A61" s="12" t="s">
        <v>3</v>
      </c>
      <c r="B61" s="139" t="s">
        <v>48</v>
      </c>
      <c r="C61" s="139" t="s">
        <v>35</v>
      </c>
      <c r="D61" s="13">
        <v>469792</v>
      </c>
      <c r="E61" s="13">
        <v>8627425</v>
      </c>
      <c r="F61" s="16">
        <v>1</v>
      </c>
      <c r="G61" s="14">
        <v>42699</v>
      </c>
      <c r="H61" s="15">
        <v>0.73333333333333339</v>
      </c>
      <c r="I61" s="14">
        <v>42703</v>
      </c>
      <c r="J61" s="8">
        <v>0.73263888888888895</v>
      </c>
      <c r="K61" s="13" t="s">
        <v>15</v>
      </c>
      <c r="L61" s="14">
        <v>42700</v>
      </c>
      <c r="M61" s="15">
        <v>0.7416666666666667</v>
      </c>
      <c r="N61" s="25" t="s">
        <v>49</v>
      </c>
      <c r="O61" s="5">
        <v>3.1</v>
      </c>
      <c r="P61" s="5">
        <v>1.4999999999999999E-2</v>
      </c>
      <c r="Q61" s="10" t="s">
        <v>68</v>
      </c>
      <c r="R61" s="4"/>
      <c r="S61" s="4"/>
      <c r="T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c r="BN61" s="4"/>
      <c r="BO61" s="4"/>
      <c r="BP61" s="4"/>
      <c r="BQ61" s="4"/>
    </row>
    <row r="62" spans="1:69" x14ac:dyDescent="0.3">
      <c r="A62" s="57" t="s">
        <v>3</v>
      </c>
      <c r="B62" s="135" t="s">
        <v>13</v>
      </c>
      <c r="C62" s="135" t="s">
        <v>14</v>
      </c>
      <c r="D62" s="57">
        <v>470603</v>
      </c>
      <c r="E62" s="57">
        <v>8627318</v>
      </c>
      <c r="F62" s="16">
        <v>1</v>
      </c>
      <c r="G62" s="58">
        <v>42699</v>
      </c>
      <c r="H62" s="59">
        <v>0.4680555555555555</v>
      </c>
      <c r="I62" s="58">
        <f t="shared" ref="I62" si="8">G62+4</f>
        <v>42703</v>
      </c>
      <c r="J62" s="59">
        <v>0.46736111111111112</v>
      </c>
      <c r="K62" s="57" t="s">
        <v>15</v>
      </c>
      <c r="L62" s="58">
        <v>42701</v>
      </c>
      <c r="M62" s="59">
        <v>0.61458333333333337</v>
      </c>
      <c r="N62" s="60" t="s">
        <v>45</v>
      </c>
      <c r="O62" s="57" t="s">
        <v>56</v>
      </c>
      <c r="P62" s="57" t="s">
        <v>56</v>
      </c>
      <c r="Q62" s="10" t="s">
        <v>68</v>
      </c>
      <c r="R62" s="4"/>
      <c r="S62" s="4"/>
      <c r="T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row>
    <row r="63" spans="1:69" x14ac:dyDescent="0.3">
      <c r="A63" s="61" t="s">
        <v>3</v>
      </c>
      <c r="B63" s="29" t="s">
        <v>13</v>
      </c>
      <c r="C63" s="29" t="s">
        <v>14</v>
      </c>
      <c r="D63" s="29">
        <v>470603</v>
      </c>
      <c r="E63" s="29">
        <v>8627318</v>
      </c>
      <c r="F63" s="16">
        <v>1</v>
      </c>
      <c r="G63" s="62">
        <v>42699</v>
      </c>
      <c r="H63" s="34">
        <v>0.4680555555555555</v>
      </c>
      <c r="I63" s="62">
        <f t="shared" ref="I63" si="9">G63+4</f>
        <v>42703</v>
      </c>
      <c r="J63" s="8">
        <v>0.46736111111111112</v>
      </c>
      <c r="K63" s="61" t="s">
        <v>15</v>
      </c>
      <c r="L63" s="62">
        <v>42701</v>
      </c>
      <c r="M63" s="34" t="s">
        <v>87</v>
      </c>
      <c r="N63" s="35" t="s">
        <v>50</v>
      </c>
      <c r="O63" s="61">
        <v>12.85</v>
      </c>
      <c r="P63" s="61">
        <v>0.8</v>
      </c>
      <c r="Q63" s="39" t="s">
        <v>71</v>
      </c>
      <c r="R63" s="4"/>
      <c r="S63" s="4"/>
      <c r="T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4"/>
      <c r="BK63" s="4"/>
      <c r="BL63" s="4"/>
      <c r="BM63" s="4"/>
      <c r="BN63" s="4"/>
      <c r="BO63" s="4"/>
      <c r="BP63" s="4"/>
      <c r="BQ63" s="4"/>
    </row>
    <row r="64" spans="1:69" x14ac:dyDescent="0.3">
      <c r="A64" s="5" t="s">
        <v>3</v>
      </c>
      <c r="B64" s="136" t="s">
        <v>17</v>
      </c>
      <c r="C64" s="136" t="s">
        <v>14</v>
      </c>
      <c r="D64" s="5">
        <v>470574</v>
      </c>
      <c r="E64" s="5">
        <v>8627384</v>
      </c>
      <c r="F64" s="16">
        <v>1</v>
      </c>
      <c r="G64" s="7">
        <v>42699</v>
      </c>
      <c r="H64" s="8">
        <v>0.46111111111111108</v>
      </c>
      <c r="I64" s="7">
        <f>G64+4</f>
        <v>42703</v>
      </c>
      <c r="J64" s="8">
        <v>0.46180555555555558</v>
      </c>
      <c r="K64" s="5" t="s">
        <v>15</v>
      </c>
      <c r="L64" s="7">
        <v>42701</v>
      </c>
      <c r="M64" s="8">
        <v>0.69305555555555554</v>
      </c>
      <c r="N64" s="25" t="s">
        <v>32</v>
      </c>
      <c r="O64" s="5">
        <v>19.850000000000001</v>
      </c>
      <c r="P64" s="5">
        <v>1.3</v>
      </c>
      <c r="Q64" s="10" t="s">
        <v>68</v>
      </c>
      <c r="R64" s="4"/>
      <c r="S64" s="4"/>
      <c r="T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row>
    <row r="65" spans="1:69" x14ac:dyDescent="0.3">
      <c r="A65" s="5" t="s">
        <v>3</v>
      </c>
      <c r="B65" s="136" t="s">
        <v>17</v>
      </c>
      <c r="C65" s="136" t="s">
        <v>14</v>
      </c>
      <c r="D65" s="5">
        <v>470574</v>
      </c>
      <c r="E65" s="5">
        <v>8627384</v>
      </c>
      <c r="F65" s="16">
        <v>1</v>
      </c>
      <c r="G65" s="22">
        <v>42699</v>
      </c>
      <c r="H65" s="8">
        <v>0.46111111111111108</v>
      </c>
      <c r="I65" s="7">
        <f>G65+4</f>
        <v>42703</v>
      </c>
      <c r="J65" s="8">
        <v>0.46180555555555558</v>
      </c>
      <c r="K65" s="5" t="s">
        <v>15</v>
      </c>
      <c r="L65" s="7">
        <v>42701</v>
      </c>
      <c r="M65" s="8">
        <v>0.69305555555555554</v>
      </c>
      <c r="N65" s="25" t="s">
        <v>32</v>
      </c>
      <c r="O65" s="5">
        <v>16.7</v>
      </c>
      <c r="P65" s="5">
        <v>0.6</v>
      </c>
      <c r="Q65" s="10" t="s">
        <v>68</v>
      </c>
      <c r="R65" s="4"/>
      <c r="S65" s="4"/>
      <c r="T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row>
    <row r="66" spans="1:69" x14ac:dyDescent="0.3">
      <c r="A66" s="12" t="s">
        <v>3</v>
      </c>
      <c r="B66" s="140" t="s">
        <v>17</v>
      </c>
      <c r="C66" s="140" t="s">
        <v>14</v>
      </c>
      <c r="D66" s="13">
        <v>470574</v>
      </c>
      <c r="E66" s="13">
        <v>8627384</v>
      </c>
      <c r="F66" s="16">
        <v>1</v>
      </c>
      <c r="G66" s="7">
        <v>42699</v>
      </c>
      <c r="H66" s="15">
        <v>0.46111111111111108</v>
      </c>
      <c r="I66" s="22">
        <f>G66+4</f>
        <v>42703</v>
      </c>
      <c r="J66" s="8">
        <v>0.46180555555555602</v>
      </c>
      <c r="K66" s="13" t="s">
        <v>15</v>
      </c>
      <c r="L66" s="14">
        <v>42701</v>
      </c>
      <c r="M66" s="15">
        <v>0.69305555555555554</v>
      </c>
      <c r="N66" s="25" t="s">
        <v>41</v>
      </c>
      <c r="O66" s="5">
        <v>7.71</v>
      </c>
      <c r="P66" s="5">
        <v>0.18</v>
      </c>
      <c r="Q66" s="10" t="s">
        <v>68</v>
      </c>
      <c r="R66" s="4"/>
      <c r="S66" s="4"/>
      <c r="T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row>
    <row r="67" spans="1:69" x14ac:dyDescent="0.3">
      <c r="A67" s="12" t="s">
        <v>3</v>
      </c>
      <c r="B67" s="140" t="s">
        <v>17</v>
      </c>
      <c r="C67" s="140" t="s">
        <v>14</v>
      </c>
      <c r="D67" s="13">
        <v>470574</v>
      </c>
      <c r="E67" s="13">
        <v>8627384</v>
      </c>
      <c r="F67" s="16">
        <v>1</v>
      </c>
      <c r="G67" s="22">
        <v>42699</v>
      </c>
      <c r="H67" s="15">
        <v>0.46111111111111108</v>
      </c>
      <c r="I67" s="7">
        <f>G67+4</f>
        <v>42703</v>
      </c>
      <c r="J67" s="8">
        <v>0.46180555555555602</v>
      </c>
      <c r="K67" s="13" t="s">
        <v>15</v>
      </c>
      <c r="L67" s="14">
        <v>42701</v>
      </c>
      <c r="M67" s="15">
        <v>0.69305555555555554</v>
      </c>
      <c r="N67" s="25" t="s">
        <v>28</v>
      </c>
      <c r="O67" s="5">
        <v>7.3</v>
      </c>
      <c r="P67" s="5">
        <v>0.16800000000000001</v>
      </c>
      <c r="Q67" s="10" t="s">
        <v>68</v>
      </c>
      <c r="R67" s="4"/>
      <c r="S67" s="4"/>
      <c r="T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row>
    <row r="68" spans="1:69" x14ac:dyDescent="0.3">
      <c r="A68" s="12" t="s">
        <v>3</v>
      </c>
      <c r="B68" s="140" t="s">
        <v>24</v>
      </c>
      <c r="C68" s="140" t="s">
        <v>14</v>
      </c>
      <c r="D68" s="12">
        <v>470589</v>
      </c>
      <c r="E68" s="13">
        <v>8627471</v>
      </c>
      <c r="F68" s="16">
        <v>1</v>
      </c>
      <c r="G68" s="7">
        <v>42699</v>
      </c>
      <c r="H68" s="8">
        <v>0.45694444444444443</v>
      </c>
      <c r="I68" s="7">
        <f>G68+4</f>
        <v>42703</v>
      </c>
      <c r="J68" s="15">
        <v>0.45833333333333331</v>
      </c>
      <c r="K68" s="13" t="s">
        <v>15</v>
      </c>
      <c r="L68" s="14">
        <v>42701</v>
      </c>
      <c r="M68" s="15">
        <v>0.6875</v>
      </c>
      <c r="N68" s="30" t="s">
        <v>45</v>
      </c>
      <c r="O68" s="29" t="s">
        <v>56</v>
      </c>
      <c r="P68" s="29" t="s">
        <v>56</v>
      </c>
      <c r="Q68" s="10" t="s">
        <v>68</v>
      </c>
      <c r="R68" s="4"/>
      <c r="S68" s="4"/>
      <c r="T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row>
    <row r="69" spans="1:69" x14ac:dyDescent="0.3">
      <c r="A69" s="5" t="s">
        <v>3</v>
      </c>
      <c r="B69" s="137" t="s">
        <v>29</v>
      </c>
      <c r="C69" s="137" t="s">
        <v>110</v>
      </c>
      <c r="D69" s="5">
        <v>470727</v>
      </c>
      <c r="E69" s="5">
        <v>8626856</v>
      </c>
      <c r="F69" s="16">
        <v>1</v>
      </c>
      <c r="G69" s="7">
        <v>42699</v>
      </c>
      <c r="H69" s="8">
        <v>0.52569444444444446</v>
      </c>
      <c r="I69" s="7">
        <f t="shared" ref="I69" si="10">G69+4</f>
        <v>42703</v>
      </c>
      <c r="J69" s="15">
        <v>0.52222222222222225</v>
      </c>
      <c r="K69" s="5" t="s">
        <v>15</v>
      </c>
      <c r="L69" s="7">
        <v>42701</v>
      </c>
      <c r="M69" s="8">
        <v>0.71666666666666667</v>
      </c>
      <c r="N69" s="25" t="s">
        <v>33</v>
      </c>
      <c r="O69" s="5">
        <v>16.82</v>
      </c>
      <c r="P69" s="5">
        <v>1.044</v>
      </c>
      <c r="Q69" s="9" t="s">
        <v>70</v>
      </c>
      <c r="R69" s="4"/>
      <c r="S69" s="4"/>
      <c r="T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row>
    <row r="70" spans="1:69" x14ac:dyDescent="0.3">
      <c r="A70" s="5" t="s">
        <v>3</v>
      </c>
      <c r="B70" s="137" t="s">
        <v>29</v>
      </c>
      <c r="C70" s="137" t="s">
        <v>110</v>
      </c>
      <c r="D70" s="5">
        <v>470727</v>
      </c>
      <c r="E70" s="5">
        <v>8626856</v>
      </c>
      <c r="F70" s="16">
        <v>1</v>
      </c>
      <c r="G70" s="7">
        <v>42699</v>
      </c>
      <c r="H70" s="8">
        <v>0.52569444444444446</v>
      </c>
      <c r="I70" s="7">
        <f t="shared" ref="I70" si="11">G70+4</f>
        <v>42703</v>
      </c>
      <c r="J70" s="15">
        <v>0.52222222222222225</v>
      </c>
      <c r="K70" s="5" t="s">
        <v>15</v>
      </c>
      <c r="L70" s="7">
        <v>42701</v>
      </c>
      <c r="M70" s="8">
        <v>0.71666666666666667</v>
      </c>
      <c r="N70" s="30" t="s">
        <v>56</v>
      </c>
      <c r="O70" s="33" t="s">
        <v>56</v>
      </c>
      <c r="P70" s="33" t="s">
        <v>56</v>
      </c>
      <c r="Q70" s="39" t="s">
        <v>80</v>
      </c>
      <c r="R70" s="4"/>
      <c r="S70" s="4"/>
      <c r="T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row>
    <row r="71" spans="1:69" x14ac:dyDescent="0.3">
      <c r="A71" s="5" t="s">
        <v>3</v>
      </c>
      <c r="B71" s="137" t="s">
        <v>29</v>
      </c>
      <c r="C71" s="137" t="s">
        <v>110</v>
      </c>
      <c r="D71" s="5">
        <v>470727</v>
      </c>
      <c r="E71" s="5">
        <v>8626856</v>
      </c>
      <c r="F71" s="16">
        <v>1</v>
      </c>
      <c r="G71" s="7">
        <v>42699</v>
      </c>
      <c r="H71" s="8">
        <v>0.52569444444444446</v>
      </c>
      <c r="I71" s="7">
        <f t="shared" ref="I71" si="12">G71+4</f>
        <v>42703</v>
      </c>
      <c r="J71" s="15">
        <v>0.52222222222222203</v>
      </c>
      <c r="K71" s="5" t="s">
        <v>15</v>
      </c>
      <c r="L71" s="7">
        <v>42701</v>
      </c>
      <c r="M71" s="8">
        <v>0.71666666666666667</v>
      </c>
      <c r="N71" s="25" t="s">
        <v>52</v>
      </c>
      <c r="O71" s="5">
        <v>6.25</v>
      </c>
      <c r="P71" s="5">
        <v>8.6999999999999994E-2</v>
      </c>
      <c r="Q71" s="10" t="s">
        <v>68</v>
      </c>
      <c r="R71" s="4"/>
      <c r="S71" s="4"/>
      <c r="T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row>
    <row r="72" spans="1:69" x14ac:dyDescent="0.3">
      <c r="A72" s="5" t="s">
        <v>3</v>
      </c>
      <c r="B72" s="137" t="s">
        <v>29</v>
      </c>
      <c r="C72" s="137" t="s">
        <v>110</v>
      </c>
      <c r="D72" s="5">
        <v>470727</v>
      </c>
      <c r="E72" s="5">
        <v>8626856</v>
      </c>
      <c r="F72" s="16">
        <v>1</v>
      </c>
      <c r="G72" s="7">
        <v>42699</v>
      </c>
      <c r="H72" s="8">
        <v>0.52569444444444446</v>
      </c>
      <c r="I72" s="7">
        <f t="shared" ref="I72" si="13">G72+4</f>
        <v>42703</v>
      </c>
      <c r="J72" s="15">
        <v>0.52222222222222203</v>
      </c>
      <c r="K72" s="5" t="s">
        <v>15</v>
      </c>
      <c r="L72" s="7">
        <v>42701</v>
      </c>
      <c r="M72" s="8">
        <v>0.71666666666666667</v>
      </c>
      <c r="N72" s="25" t="s">
        <v>52</v>
      </c>
      <c r="O72" s="5">
        <v>6.3</v>
      </c>
      <c r="P72" s="5">
        <v>9.9000000000000005E-2</v>
      </c>
      <c r="Q72" s="10" t="s">
        <v>68</v>
      </c>
      <c r="R72" s="4"/>
      <c r="S72" s="4"/>
      <c r="T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row>
    <row r="73" spans="1:69" x14ac:dyDescent="0.3">
      <c r="A73" s="12" t="s">
        <v>3</v>
      </c>
      <c r="B73" s="141" t="s">
        <v>29</v>
      </c>
      <c r="C73" s="137" t="s">
        <v>110</v>
      </c>
      <c r="D73" s="13">
        <v>470727</v>
      </c>
      <c r="E73" s="13">
        <v>8626856</v>
      </c>
      <c r="F73" s="16">
        <v>1</v>
      </c>
      <c r="G73" s="23">
        <v>42699</v>
      </c>
      <c r="H73" s="15">
        <v>0.52569444444444446</v>
      </c>
      <c r="I73" s="14">
        <v>42703</v>
      </c>
      <c r="J73" s="15">
        <v>0.52222222222222203</v>
      </c>
      <c r="K73" s="13" t="s">
        <v>15</v>
      </c>
      <c r="L73" s="14">
        <v>42701</v>
      </c>
      <c r="M73" s="15">
        <v>0.71666666666666667</v>
      </c>
      <c r="N73" s="27" t="s">
        <v>52</v>
      </c>
      <c r="O73" s="5">
        <v>5.59</v>
      </c>
      <c r="P73" s="5">
        <v>7.3999999999999996E-2</v>
      </c>
      <c r="Q73" s="10" t="s">
        <v>68</v>
      </c>
      <c r="R73" s="4"/>
      <c r="S73" s="4"/>
      <c r="T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row>
    <row r="74" spans="1:69" x14ac:dyDescent="0.3">
      <c r="A74" s="12" t="s">
        <v>3</v>
      </c>
      <c r="B74" s="141" t="s">
        <v>29</v>
      </c>
      <c r="C74" s="137" t="s">
        <v>110</v>
      </c>
      <c r="D74" s="13">
        <v>470727</v>
      </c>
      <c r="E74" s="13">
        <v>8626856</v>
      </c>
      <c r="F74" s="16">
        <v>1</v>
      </c>
      <c r="G74" s="23">
        <v>42699</v>
      </c>
      <c r="H74" s="15">
        <v>0.52569444444444446</v>
      </c>
      <c r="I74" s="14">
        <v>42703</v>
      </c>
      <c r="J74" s="15">
        <v>0.52222222222222203</v>
      </c>
      <c r="K74" s="13" t="s">
        <v>15</v>
      </c>
      <c r="L74" s="14">
        <v>42701</v>
      </c>
      <c r="M74" s="15">
        <v>0.71666666666666667</v>
      </c>
      <c r="N74" s="25" t="s">
        <v>53</v>
      </c>
      <c r="O74" s="5">
        <v>6.77</v>
      </c>
      <c r="P74" s="5">
        <v>0.13200000000000001</v>
      </c>
      <c r="Q74" s="10" t="s">
        <v>68</v>
      </c>
      <c r="R74" s="4"/>
      <c r="S74" s="4"/>
      <c r="T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row>
    <row r="75" spans="1:69" x14ac:dyDescent="0.3">
      <c r="A75" s="12" t="s">
        <v>3</v>
      </c>
      <c r="B75" s="141" t="s">
        <v>29</v>
      </c>
      <c r="C75" s="137" t="s">
        <v>110</v>
      </c>
      <c r="D75" s="13">
        <v>470727</v>
      </c>
      <c r="E75" s="13">
        <v>8626856</v>
      </c>
      <c r="F75" s="16">
        <v>1</v>
      </c>
      <c r="G75" s="23">
        <v>42699</v>
      </c>
      <c r="H75" s="15">
        <v>0.52569444444444446</v>
      </c>
      <c r="I75" s="14">
        <v>42703</v>
      </c>
      <c r="J75" s="15">
        <v>0.52222222222222203</v>
      </c>
      <c r="K75" s="13" t="s">
        <v>15</v>
      </c>
      <c r="L75" s="14">
        <v>42701</v>
      </c>
      <c r="M75" s="15">
        <v>0.71666666666666667</v>
      </c>
      <c r="N75" s="25" t="s">
        <v>53</v>
      </c>
      <c r="O75" s="5">
        <v>7.3</v>
      </c>
      <c r="P75" s="5">
        <v>0.124</v>
      </c>
      <c r="Q75" s="10" t="s">
        <v>68</v>
      </c>
      <c r="R75" s="4"/>
      <c r="S75" s="4"/>
      <c r="T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4"/>
      <c r="BK75" s="4"/>
      <c r="BL75" s="4"/>
      <c r="BM75" s="4"/>
      <c r="BN75" s="4"/>
      <c r="BO75" s="4"/>
      <c r="BP75" s="4"/>
      <c r="BQ75" s="4"/>
    </row>
    <row r="76" spans="1:69" x14ac:dyDescent="0.3">
      <c r="A76" s="12" t="s">
        <v>3</v>
      </c>
      <c r="B76" s="141" t="s">
        <v>29</v>
      </c>
      <c r="C76" s="137" t="s">
        <v>110</v>
      </c>
      <c r="D76" s="13">
        <v>470727</v>
      </c>
      <c r="E76" s="13">
        <v>8626856</v>
      </c>
      <c r="F76" s="16">
        <v>1</v>
      </c>
      <c r="G76" s="23">
        <v>42699</v>
      </c>
      <c r="H76" s="15">
        <v>0.52569444444444402</v>
      </c>
      <c r="I76" s="14">
        <v>42703</v>
      </c>
      <c r="J76" s="15">
        <v>0.52222222222222203</v>
      </c>
      <c r="K76" s="13" t="s">
        <v>15</v>
      </c>
      <c r="L76" s="14">
        <v>42701</v>
      </c>
      <c r="M76" s="15">
        <v>0.71666666666666701</v>
      </c>
      <c r="N76" s="30" t="s">
        <v>67</v>
      </c>
      <c r="O76" s="29" t="s">
        <v>56</v>
      </c>
      <c r="P76" s="29" t="s">
        <v>56</v>
      </c>
      <c r="Q76" s="9" t="s">
        <v>88</v>
      </c>
      <c r="R76" s="4"/>
      <c r="S76" s="4"/>
      <c r="T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4"/>
      <c r="BK76" s="4"/>
      <c r="BL76" s="4"/>
      <c r="BM76" s="4"/>
      <c r="BN76" s="4"/>
      <c r="BO76" s="4"/>
      <c r="BP76" s="4"/>
      <c r="BQ76" s="4"/>
    </row>
    <row r="77" spans="1:69" x14ac:dyDescent="0.3">
      <c r="A77" s="12" t="s">
        <v>3</v>
      </c>
      <c r="B77" s="141" t="s">
        <v>29</v>
      </c>
      <c r="C77" s="137" t="s">
        <v>110</v>
      </c>
      <c r="D77" s="13">
        <v>470727</v>
      </c>
      <c r="E77" s="13">
        <v>8626856</v>
      </c>
      <c r="F77" s="16">
        <v>1</v>
      </c>
      <c r="G77" s="23">
        <v>42699</v>
      </c>
      <c r="H77" s="15">
        <v>0.52569444444444446</v>
      </c>
      <c r="I77" s="14">
        <v>42703</v>
      </c>
      <c r="J77" s="15">
        <v>0.52222222222222203</v>
      </c>
      <c r="K77" s="13" t="s">
        <v>15</v>
      </c>
      <c r="L77" s="14">
        <v>42701</v>
      </c>
      <c r="M77" s="15">
        <v>0.71666666666666667</v>
      </c>
      <c r="N77" s="31" t="s">
        <v>59</v>
      </c>
      <c r="O77" s="5">
        <v>5.88</v>
      </c>
      <c r="P77" s="5">
        <v>6.0999999999999999E-2</v>
      </c>
      <c r="Q77" s="9" t="s">
        <v>69</v>
      </c>
      <c r="R77" s="4"/>
      <c r="S77" s="4"/>
      <c r="T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4"/>
      <c r="BK77" s="4"/>
      <c r="BL77" s="4"/>
      <c r="BM77" s="4"/>
      <c r="BN77" s="4"/>
      <c r="BO77" s="4"/>
      <c r="BP77" s="4"/>
      <c r="BQ77" s="4"/>
    </row>
    <row r="78" spans="1:69" x14ac:dyDescent="0.3">
      <c r="A78" s="12" t="s">
        <v>3</v>
      </c>
      <c r="B78" s="141" t="s">
        <v>29</v>
      </c>
      <c r="C78" s="137" t="s">
        <v>110</v>
      </c>
      <c r="D78" s="13">
        <v>470727</v>
      </c>
      <c r="E78" s="13">
        <v>8626856</v>
      </c>
      <c r="F78" s="16">
        <v>1</v>
      </c>
      <c r="G78" s="23">
        <v>42699</v>
      </c>
      <c r="H78" s="15">
        <v>0.52569444444444446</v>
      </c>
      <c r="I78" s="14">
        <v>42703</v>
      </c>
      <c r="J78" s="15">
        <v>0.52222222222222203</v>
      </c>
      <c r="K78" s="13" t="s">
        <v>15</v>
      </c>
      <c r="L78" s="14">
        <v>42701</v>
      </c>
      <c r="M78" s="15">
        <v>0.71666666666666667</v>
      </c>
      <c r="N78" s="32" t="s">
        <v>60</v>
      </c>
      <c r="O78" s="11">
        <v>3.09</v>
      </c>
      <c r="P78" s="11">
        <v>0.01</v>
      </c>
      <c r="Q78" s="9" t="s">
        <v>74</v>
      </c>
      <c r="R78" s="4"/>
      <c r="S78" s="4"/>
      <c r="T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4"/>
      <c r="BK78" s="4"/>
      <c r="BL78" s="4"/>
      <c r="BM78" s="4"/>
      <c r="BN78" s="4"/>
      <c r="BO78" s="4"/>
      <c r="BP78" s="4"/>
      <c r="BQ78" s="4"/>
    </row>
    <row r="79" spans="1:69" x14ac:dyDescent="0.3">
      <c r="A79" s="12" t="s">
        <v>3</v>
      </c>
      <c r="B79" s="141" t="s">
        <v>29</v>
      </c>
      <c r="C79" s="137" t="s">
        <v>110</v>
      </c>
      <c r="D79" s="13">
        <v>470727</v>
      </c>
      <c r="E79" s="13">
        <v>8626856</v>
      </c>
      <c r="F79" s="16">
        <v>1</v>
      </c>
      <c r="G79" s="23">
        <v>42699</v>
      </c>
      <c r="H79" s="15">
        <v>0.52569444444444446</v>
      </c>
      <c r="I79" s="14">
        <v>42703</v>
      </c>
      <c r="J79" s="15">
        <v>0.52222222222222203</v>
      </c>
      <c r="K79" s="13" t="s">
        <v>15</v>
      </c>
      <c r="L79" s="14">
        <v>42701</v>
      </c>
      <c r="M79" s="15">
        <v>0.71666666666666667</v>
      </c>
      <c r="N79" s="32" t="s">
        <v>60</v>
      </c>
      <c r="O79" s="11">
        <v>4.5999999999999996</v>
      </c>
      <c r="P79" s="11">
        <v>4.3999999999999997E-2</v>
      </c>
      <c r="Q79" s="9" t="s">
        <v>74</v>
      </c>
      <c r="R79" s="4"/>
      <c r="S79" s="4"/>
      <c r="T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row>
    <row r="80" spans="1:69" x14ac:dyDescent="0.3">
      <c r="A80" s="12" t="s">
        <v>3</v>
      </c>
      <c r="B80" s="141" t="s">
        <v>29</v>
      </c>
      <c r="C80" s="137" t="s">
        <v>110</v>
      </c>
      <c r="D80" s="13">
        <v>470727</v>
      </c>
      <c r="E80" s="13">
        <v>8626856</v>
      </c>
      <c r="F80" s="16">
        <v>1</v>
      </c>
      <c r="G80" s="23">
        <v>42699</v>
      </c>
      <c r="H80" s="15">
        <v>0.52569444444444446</v>
      </c>
      <c r="I80" s="14">
        <v>42703</v>
      </c>
      <c r="J80" s="15">
        <v>0.52222222222222203</v>
      </c>
      <c r="K80" s="13" t="s">
        <v>15</v>
      </c>
      <c r="L80" s="14">
        <v>42701</v>
      </c>
      <c r="M80" s="15">
        <v>0.71666666666666667</v>
      </c>
      <c r="N80" s="31" t="s">
        <v>60</v>
      </c>
      <c r="O80" s="5">
        <v>4.4000000000000004</v>
      </c>
      <c r="P80" s="5">
        <v>2.7E-2</v>
      </c>
      <c r="Q80" s="9" t="s">
        <v>74</v>
      </c>
      <c r="R80" s="4"/>
      <c r="S80" s="4"/>
      <c r="T80" s="4"/>
      <c r="V80" s="4"/>
      <c r="W80" s="4"/>
      <c r="X80" s="4"/>
      <c r="Y80" s="4"/>
      <c r="Z80" s="4"/>
      <c r="AA80" s="4"/>
      <c r="AB80" s="4"/>
      <c r="AC80" s="4"/>
      <c r="AD80" s="4"/>
      <c r="AE80" s="4"/>
      <c r="AF80" s="4"/>
      <c r="AG80" s="4"/>
      <c r="AH80" s="4"/>
      <c r="AI80" s="4"/>
      <c r="AJ80" s="4"/>
      <c r="AK80" s="4"/>
      <c r="AL80" s="4"/>
      <c r="AM80" s="4"/>
      <c r="AN80" s="4"/>
      <c r="AO80" s="4"/>
      <c r="AP80" s="4"/>
      <c r="AQ80" s="4"/>
      <c r="AR80" s="4"/>
      <c r="AS80" s="4"/>
      <c r="AT80" s="4"/>
      <c r="AU80" s="4"/>
      <c r="AV80" s="4"/>
      <c r="AW80" s="4"/>
      <c r="AX80" s="4"/>
      <c r="AY80" s="4"/>
      <c r="AZ80" s="4"/>
      <c r="BA80" s="4"/>
      <c r="BB80" s="4"/>
      <c r="BC80" s="4"/>
      <c r="BD80" s="4"/>
      <c r="BE80" s="4"/>
      <c r="BF80" s="4"/>
      <c r="BG80" s="4"/>
      <c r="BH80" s="4"/>
      <c r="BI80" s="4"/>
      <c r="BJ80" s="4"/>
      <c r="BK80" s="4"/>
      <c r="BL80" s="4"/>
      <c r="BM80" s="4"/>
      <c r="BN80" s="4"/>
      <c r="BO80" s="4"/>
      <c r="BP80" s="4"/>
      <c r="BQ80" s="4"/>
    </row>
    <row r="81" spans="1:69" x14ac:dyDescent="0.3">
      <c r="A81" s="12" t="s">
        <v>3</v>
      </c>
      <c r="B81" s="141" t="s">
        <v>29</v>
      </c>
      <c r="C81" s="137" t="s">
        <v>110</v>
      </c>
      <c r="D81" s="13">
        <v>470727</v>
      </c>
      <c r="E81" s="13">
        <v>8626856</v>
      </c>
      <c r="F81" s="16">
        <v>1</v>
      </c>
      <c r="G81" s="23">
        <v>42699</v>
      </c>
      <c r="H81" s="15">
        <v>0.52569444444444446</v>
      </c>
      <c r="I81" s="14">
        <v>42703</v>
      </c>
      <c r="J81" s="15">
        <v>0.52222222222222203</v>
      </c>
      <c r="K81" s="13" t="s">
        <v>15</v>
      </c>
      <c r="L81" s="14">
        <v>42701</v>
      </c>
      <c r="M81" s="15">
        <v>0.71666666666666667</v>
      </c>
      <c r="N81" s="25" t="s">
        <v>22</v>
      </c>
      <c r="O81" s="5">
        <v>2.59</v>
      </c>
      <c r="P81" s="5">
        <v>1.2999999999999999E-2</v>
      </c>
      <c r="Q81" s="10" t="s">
        <v>54</v>
      </c>
      <c r="R81" s="4"/>
      <c r="S81" s="4"/>
      <c r="T81" s="4"/>
      <c r="V81" s="4"/>
      <c r="W81" s="4"/>
      <c r="X81" s="4"/>
      <c r="Y81" s="4"/>
      <c r="Z81" s="4"/>
      <c r="AA81" s="4"/>
      <c r="AB81" s="4"/>
      <c r="AC81" s="4"/>
      <c r="AD81" s="4"/>
      <c r="AE81" s="4"/>
      <c r="AF81" s="4"/>
      <c r="AG81" s="4"/>
      <c r="AH81" s="4"/>
      <c r="AI81" s="4"/>
      <c r="AJ81" s="4"/>
      <c r="AK81" s="4"/>
      <c r="AL81" s="4"/>
      <c r="AM81" s="4"/>
      <c r="AN81" s="4"/>
      <c r="AO81" s="4"/>
      <c r="AP81" s="4"/>
      <c r="AQ81" s="4"/>
      <c r="AR81" s="4"/>
      <c r="AS81" s="4"/>
      <c r="AT81" s="4"/>
      <c r="AU81" s="4"/>
      <c r="AV81" s="4"/>
      <c r="AW81" s="4"/>
      <c r="AX81" s="4"/>
      <c r="AY81" s="4"/>
      <c r="AZ81" s="4"/>
      <c r="BA81" s="4"/>
      <c r="BB81" s="4"/>
      <c r="BC81" s="4"/>
      <c r="BD81" s="4"/>
      <c r="BE81" s="4"/>
      <c r="BF81" s="4"/>
      <c r="BG81" s="4"/>
      <c r="BH81" s="4"/>
      <c r="BI81" s="4"/>
      <c r="BJ81" s="4"/>
      <c r="BK81" s="4"/>
      <c r="BL81" s="4"/>
      <c r="BM81" s="4"/>
      <c r="BN81" s="4"/>
      <c r="BO81" s="4"/>
      <c r="BP81" s="4"/>
      <c r="BQ81" s="4"/>
    </row>
    <row r="82" spans="1:69" x14ac:dyDescent="0.3">
      <c r="A82" s="12" t="s">
        <v>3</v>
      </c>
      <c r="B82" s="141" t="s">
        <v>29</v>
      </c>
      <c r="C82" s="137" t="s">
        <v>110</v>
      </c>
      <c r="D82" s="13">
        <v>470727</v>
      </c>
      <c r="E82" s="13">
        <v>8626856</v>
      </c>
      <c r="F82" s="16">
        <v>1</v>
      </c>
      <c r="G82" s="23">
        <v>42699</v>
      </c>
      <c r="H82" s="15">
        <v>0.52569444444444446</v>
      </c>
      <c r="I82" s="14">
        <v>42703</v>
      </c>
      <c r="J82" s="15">
        <v>0.52222222222222203</v>
      </c>
      <c r="K82" s="13" t="s">
        <v>15</v>
      </c>
      <c r="L82" s="14">
        <v>42701</v>
      </c>
      <c r="M82" s="15">
        <v>0.71666666666666667</v>
      </c>
      <c r="N82" s="28" t="s">
        <v>22</v>
      </c>
      <c r="O82" s="5">
        <v>3.35</v>
      </c>
      <c r="P82" s="5">
        <v>1.7999999999999999E-2</v>
      </c>
      <c r="Q82" s="10" t="s">
        <v>55</v>
      </c>
      <c r="R82" s="4"/>
      <c r="S82" s="4"/>
      <c r="T82" s="4"/>
      <c r="V82" s="4"/>
      <c r="W82" s="4"/>
      <c r="X82" s="4"/>
      <c r="Y82" s="4"/>
      <c r="Z82" s="4"/>
      <c r="AA82" s="4"/>
      <c r="AB82" s="4"/>
      <c r="AC82" s="4"/>
      <c r="AD82" s="4"/>
      <c r="AE82" s="4"/>
      <c r="AF82" s="4"/>
      <c r="AG82" s="4"/>
      <c r="AH82" s="4"/>
      <c r="AI82" s="4"/>
      <c r="AJ82" s="4"/>
      <c r="AK82" s="4"/>
      <c r="AL82" s="4"/>
      <c r="AM82" s="4"/>
      <c r="AN82" s="4"/>
      <c r="AO82" s="4"/>
      <c r="AP82" s="4"/>
      <c r="AQ82" s="4"/>
      <c r="AR82" s="4"/>
      <c r="AS82" s="4"/>
      <c r="AT82" s="4"/>
      <c r="AU82" s="4"/>
      <c r="AV82" s="4"/>
      <c r="AW82" s="4"/>
      <c r="AX82" s="4"/>
      <c r="AY82" s="4"/>
      <c r="AZ82" s="4"/>
      <c r="BA82" s="4"/>
      <c r="BB82" s="4"/>
      <c r="BC82" s="4"/>
      <c r="BD82" s="4"/>
      <c r="BE82" s="4"/>
      <c r="BF82" s="4"/>
      <c r="BG82" s="4"/>
      <c r="BH82" s="4"/>
      <c r="BI82" s="4"/>
      <c r="BJ82" s="4"/>
      <c r="BK82" s="4"/>
      <c r="BL82" s="4"/>
      <c r="BM82" s="4"/>
      <c r="BN82" s="4"/>
      <c r="BO82" s="4"/>
      <c r="BP82" s="4"/>
      <c r="BQ82" s="4"/>
    </row>
    <row r="83" spans="1:69" x14ac:dyDescent="0.3">
      <c r="A83" s="5" t="s">
        <v>3</v>
      </c>
      <c r="B83" s="141" t="s">
        <v>29</v>
      </c>
      <c r="C83" s="137" t="s">
        <v>110</v>
      </c>
      <c r="D83" s="13">
        <v>470727</v>
      </c>
      <c r="E83" s="13">
        <v>8626856</v>
      </c>
      <c r="F83" s="16">
        <v>1</v>
      </c>
      <c r="G83" s="23">
        <v>42699</v>
      </c>
      <c r="H83" s="15">
        <v>0.52569444444444446</v>
      </c>
      <c r="I83" s="14">
        <v>42703</v>
      </c>
      <c r="J83" s="15">
        <v>0.52222222222222203</v>
      </c>
      <c r="K83" s="13" t="s">
        <v>15</v>
      </c>
      <c r="L83" s="14">
        <v>42701</v>
      </c>
      <c r="M83" s="15">
        <v>0.71666666666666667</v>
      </c>
      <c r="N83" s="31" t="s">
        <v>60</v>
      </c>
      <c r="O83" s="5">
        <v>2.92</v>
      </c>
      <c r="P83" s="5">
        <v>1.6E-2</v>
      </c>
      <c r="Q83" s="9" t="s">
        <v>74</v>
      </c>
      <c r="R83" s="4"/>
      <c r="S83" s="4"/>
      <c r="T83" s="4"/>
      <c r="V83" s="4"/>
      <c r="W83" s="4"/>
      <c r="X83" s="4"/>
      <c r="Y83" s="4"/>
      <c r="Z83" s="4"/>
      <c r="AA83" s="4"/>
      <c r="AB83" s="4"/>
      <c r="AC83" s="4"/>
      <c r="AD83" s="4"/>
      <c r="AE83" s="4"/>
      <c r="AF83" s="4"/>
      <c r="AG83" s="4"/>
      <c r="AH83" s="4"/>
      <c r="AI83" s="4"/>
      <c r="AJ83" s="4"/>
      <c r="AK83" s="4"/>
      <c r="AL83" s="4"/>
      <c r="AM83" s="4"/>
      <c r="AN83" s="4"/>
      <c r="AO83" s="4"/>
      <c r="AP83" s="4"/>
      <c r="AQ83" s="4"/>
      <c r="AR83" s="4"/>
      <c r="AS83" s="4"/>
      <c r="AT83" s="4"/>
      <c r="AU83" s="4"/>
      <c r="AV83" s="4"/>
      <c r="AW83" s="4"/>
      <c r="AX83" s="4"/>
      <c r="AY83" s="4"/>
      <c r="AZ83" s="4"/>
      <c r="BA83" s="4"/>
      <c r="BB83" s="4"/>
      <c r="BC83" s="4"/>
      <c r="BD83" s="4"/>
      <c r="BE83" s="4"/>
      <c r="BF83" s="4"/>
      <c r="BG83" s="4"/>
      <c r="BH83" s="4"/>
      <c r="BI83" s="4"/>
      <c r="BJ83" s="4"/>
      <c r="BK83" s="4"/>
      <c r="BL83" s="4"/>
      <c r="BM83" s="4"/>
      <c r="BN83" s="4"/>
      <c r="BO83" s="4"/>
      <c r="BP83" s="4"/>
      <c r="BQ83" s="4"/>
    </row>
    <row r="84" spans="1:69" x14ac:dyDescent="0.3">
      <c r="A84" s="5" t="s">
        <v>3</v>
      </c>
      <c r="B84" s="141" t="s">
        <v>29</v>
      </c>
      <c r="C84" s="137" t="s">
        <v>110</v>
      </c>
      <c r="D84" s="13">
        <v>470727</v>
      </c>
      <c r="E84" s="13">
        <v>8626856</v>
      </c>
      <c r="F84" s="16">
        <v>1</v>
      </c>
      <c r="G84" s="23">
        <v>42699</v>
      </c>
      <c r="H84" s="15">
        <v>0.52569444444444446</v>
      </c>
      <c r="I84" s="14">
        <v>42703</v>
      </c>
      <c r="J84" s="15">
        <v>0.52222222222222203</v>
      </c>
      <c r="K84" s="13" t="s">
        <v>15</v>
      </c>
      <c r="L84" s="14">
        <v>42701</v>
      </c>
      <c r="M84" s="15">
        <v>0.71666666666666667</v>
      </c>
      <c r="N84" s="25" t="s">
        <v>22</v>
      </c>
      <c r="O84" s="5">
        <v>2.4900000000000002</v>
      </c>
      <c r="P84" s="29" t="s">
        <v>56</v>
      </c>
      <c r="Q84" s="10" t="s">
        <v>79</v>
      </c>
      <c r="R84" s="4"/>
      <c r="S84" s="4"/>
      <c r="T84" s="4"/>
      <c r="V84" s="4"/>
      <c r="W84" s="4"/>
      <c r="X84" s="4"/>
      <c r="Y84" s="4"/>
      <c r="Z84" s="4"/>
      <c r="AA84" s="4"/>
      <c r="AB84" s="4"/>
      <c r="AC84" s="4"/>
      <c r="AD84" s="4"/>
      <c r="AE84" s="4"/>
      <c r="AF84" s="4"/>
      <c r="AG84" s="4"/>
      <c r="AH84" s="4"/>
      <c r="AI84" s="4"/>
      <c r="AJ84" s="4"/>
      <c r="AK84" s="4"/>
      <c r="AL84" s="4"/>
      <c r="AM84" s="4"/>
      <c r="AN84" s="4"/>
      <c r="AO84" s="4"/>
      <c r="AP84" s="4"/>
      <c r="AQ84" s="4"/>
      <c r="AR84" s="4"/>
      <c r="AS84" s="4"/>
      <c r="AT84" s="4"/>
      <c r="AU84" s="4"/>
      <c r="AV84" s="4"/>
      <c r="AW84" s="4"/>
      <c r="AX84" s="4"/>
      <c r="AY84" s="4"/>
      <c r="AZ84" s="4"/>
      <c r="BA84" s="4"/>
      <c r="BB84" s="4"/>
      <c r="BC84" s="4"/>
      <c r="BD84" s="4"/>
      <c r="BE84" s="4"/>
      <c r="BF84" s="4"/>
      <c r="BG84" s="4"/>
      <c r="BH84" s="4"/>
      <c r="BI84" s="4"/>
      <c r="BJ84" s="4"/>
      <c r="BK84" s="4"/>
      <c r="BL84" s="4"/>
      <c r="BM84" s="4"/>
      <c r="BN84" s="4"/>
      <c r="BO84" s="4"/>
      <c r="BP84" s="4"/>
      <c r="BQ84" s="4"/>
    </row>
    <row r="85" spans="1:69" x14ac:dyDescent="0.3">
      <c r="A85" s="5" t="s">
        <v>3</v>
      </c>
      <c r="B85" s="141" t="s">
        <v>29</v>
      </c>
      <c r="C85" s="137" t="s">
        <v>110</v>
      </c>
      <c r="D85" s="13">
        <v>470727</v>
      </c>
      <c r="E85" s="13">
        <v>8626856</v>
      </c>
      <c r="F85" s="16">
        <v>1</v>
      </c>
      <c r="G85" s="23">
        <v>42699</v>
      </c>
      <c r="H85" s="15">
        <v>0.52569444444444446</v>
      </c>
      <c r="I85" s="14">
        <v>42703</v>
      </c>
      <c r="J85" s="15">
        <v>0.52222222222222203</v>
      </c>
      <c r="K85" s="13" t="s">
        <v>15</v>
      </c>
      <c r="L85" s="14">
        <v>42701</v>
      </c>
      <c r="M85" s="15">
        <v>0.71666666666666667</v>
      </c>
      <c r="N85" s="25" t="s">
        <v>22</v>
      </c>
      <c r="O85" s="5">
        <v>2.7</v>
      </c>
      <c r="P85" s="5">
        <v>1.2E-2</v>
      </c>
      <c r="Q85" s="9" t="s">
        <v>74</v>
      </c>
      <c r="R85" s="4"/>
      <c r="S85" s="4"/>
      <c r="T85" s="4"/>
      <c r="V85" s="4"/>
      <c r="W85" s="4"/>
      <c r="X85" s="4"/>
      <c r="Y85" s="4"/>
      <c r="Z85" s="4"/>
      <c r="AA85" s="4"/>
      <c r="AB85" s="4"/>
      <c r="AC85" s="4"/>
      <c r="AD85" s="4"/>
      <c r="AE85" s="4"/>
      <c r="AF85" s="4"/>
      <c r="AG85" s="4"/>
      <c r="AH85" s="4"/>
      <c r="AI85" s="4"/>
      <c r="AJ85" s="4"/>
      <c r="AK85" s="4"/>
      <c r="AL85" s="4"/>
      <c r="AM85" s="4"/>
      <c r="AN85" s="4"/>
      <c r="AO85" s="4"/>
      <c r="AP85" s="4"/>
      <c r="AQ85" s="4"/>
      <c r="AR85" s="4"/>
      <c r="AS85" s="4"/>
      <c r="AT85" s="4"/>
      <c r="AU85" s="4"/>
      <c r="AV85" s="4"/>
      <c r="AW85" s="4"/>
      <c r="AX85" s="4"/>
      <c r="AY85" s="4"/>
      <c r="AZ85" s="4"/>
      <c r="BA85" s="4"/>
      <c r="BB85" s="4"/>
      <c r="BC85" s="4"/>
      <c r="BD85" s="4"/>
      <c r="BE85" s="4"/>
      <c r="BF85" s="4"/>
      <c r="BG85" s="4"/>
      <c r="BH85" s="4"/>
      <c r="BI85" s="4"/>
      <c r="BJ85" s="4"/>
      <c r="BK85" s="4"/>
      <c r="BL85" s="4"/>
      <c r="BM85" s="4"/>
      <c r="BN85" s="4"/>
      <c r="BO85" s="4"/>
      <c r="BP85" s="4"/>
      <c r="BQ85" s="4"/>
    </row>
    <row r="86" spans="1:69" x14ac:dyDescent="0.3">
      <c r="A86" s="5" t="s">
        <v>3</v>
      </c>
      <c r="B86" s="141" t="s">
        <v>29</v>
      </c>
      <c r="C86" s="137" t="s">
        <v>110</v>
      </c>
      <c r="D86" s="13">
        <v>470727</v>
      </c>
      <c r="E86" s="13">
        <v>8626856</v>
      </c>
      <c r="F86" s="16">
        <v>1</v>
      </c>
      <c r="G86" s="23">
        <v>42699</v>
      </c>
      <c r="H86" s="15">
        <v>0.52569444444444446</v>
      </c>
      <c r="I86" s="14">
        <v>42703</v>
      </c>
      <c r="J86" s="15">
        <v>0.52222222222222203</v>
      </c>
      <c r="K86" s="13" t="s">
        <v>15</v>
      </c>
      <c r="L86" s="14">
        <v>42701</v>
      </c>
      <c r="M86" s="15">
        <v>0.71666666666666667</v>
      </c>
      <c r="N86" s="25" t="s">
        <v>57</v>
      </c>
      <c r="O86" s="5">
        <v>2.85</v>
      </c>
      <c r="P86" s="5">
        <v>1.2999999999999999E-2</v>
      </c>
      <c r="Q86" s="9" t="s">
        <v>74</v>
      </c>
      <c r="R86" s="4"/>
      <c r="S86" s="4"/>
      <c r="T86" s="4"/>
      <c r="V86" s="4"/>
      <c r="W86" s="4"/>
      <c r="X86" s="4"/>
      <c r="Y86" s="4"/>
      <c r="Z86" s="4"/>
      <c r="AA86" s="4"/>
      <c r="AB86" s="4"/>
      <c r="AC86" s="4"/>
      <c r="AD86" s="4"/>
      <c r="AE86" s="4"/>
      <c r="AF86" s="4"/>
      <c r="AG86" s="4"/>
      <c r="AH86" s="4"/>
      <c r="AI86" s="4"/>
      <c r="AJ86" s="4"/>
      <c r="AK86" s="4"/>
      <c r="AL86" s="4"/>
      <c r="AM86" s="4"/>
      <c r="AN86" s="4"/>
      <c r="AO86" s="4"/>
      <c r="AP86" s="4"/>
      <c r="AQ86" s="4"/>
      <c r="AR86" s="4"/>
      <c r="AS86" s="4"/>
      <c r="AT86" s="4"/>
      <c r="AU86" s="4"/>
      <c r="AV86" s="4"/>
      <c r="AW86" s="4"/>
      <c r="AX86" s="4"/>
      <c r="AY86" s="4"/>
      <c r="AZ86" s="4"/>
      <c r="BA86" s="4"/>
      <c r="BB86" s="4"/>
      <c r="BC86" s="4"/>
      <c r="BD86" s="4"/>
      <c r="BE86" s="4"/>
      <c r="BF86" s="4"/>
      <c r="BG86" s="4"/>
      <c r="BH86" s="4"/>
      <c r="BI86" s="4"/>
      <c r="BJ86" s="4"/>
      <c r="BK86" s="4"/>
      <c r="BL86" s="4"/>
      <c r="BM86" s="4"/>
      <c r="BN86" s="4"/>
      <c r="BO86" s="4"/>
      <c r="BP86" s="4"/>
      <c r="BQ86" s="4"/>
    </row>
    <row r="87" spans="1:69" x14ac:dyDescent="0.3">
      <c r="A87" s="5" t="s">
        <v>3</v>
      </c>
      <c r="B87" s="137" t="s">
        <v>31</v>
      </c>
      <c r="C87" s="137" t="s">
        <v>110</v>
      </c>
      <c r="D87" s="5">
        <v>470759</v>
      </c>
      <c r="E87" s="5">
        <v>8626936</v>
      </c>
      <c r="F87" s="16">
        <v>1</v>
      </c>
      <c r="G87" s="7">
        <v>42699</v>
      </c>
      <c r="H87" s="8">
        <v>0.50694444444444442</v>
      </c>
      <c r="I87" s="7">
        <f t="shared" ref="I87" si="14">G87+4</f>
        <v>42703</v>
      </c>
      <c r="J87" s="15">
        <v>0.50624999999999998</v>
      </c>
      <c r="K87" s="5" t="s">
        <v>15</v>
      </c>
      <c r="L87" s="14">
        <v>42701</v>
      </c>
      <c r="M87" s="15">
        <v>0.71597222222222223</v>
      </c>
      <c r="N87" s="25" t="s">
        <v>41</v>
      </c>
      <c r="O87" s="5">
        <v>7.6</v>
      </c>
      <c r="P87" s="5">
        <v>0.12</v>
      </c>
      <c r="Q87" s="9" t="s">
        <v>74</v>
      </c>
      <c r="R87" s="4"/>
      <c r="S87" s="4"/>
      <c r="T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row>
    <row r="88" spans="1:69" x14ac:dyDescent="0.3">
      <c r="A88" s="5" t="s">
        <v>3</v>
      </c>
      <c r="B88" s="137" t="s">
        <v>31</v>
      </c>
      <c r="C88" s="137" t="s">
        <v>110</v>
      </c>
      <c r="D88" s="5">
        <v>470759</v>
      </c>
      <c r="E88" s="5">
        <v>8626936</v>
      </c>
      <c r="F88" s="16">
        <v>1</v>
      </c>
      <c r="G88" s="7">
        <v>42699</v>
      </c>
      <c r="H88" s="8">
        <v>0.50694444444444442</v>
      </c>
      <c r="I88" s="7">
        <f t="shared" ref="I88:I89" si="15">G88+4</f>
        <v>42703</v>
      </c>
      <c r="J88" s="15">
        <v>0.50624999999999998</v>
      </c>
      <c r="K88" s="5" t="s">
        <v>15</v>
      </c>
      <c r="L88" s="14">
        <v>42701</v>
      </c>
      <c r="M88" s="15">
        <v>0.71597222222222223</v>
      </c>
      <c r="N88" s="25" t="s">
        <v>41</v>
      </c>
      <c r="O88" s="5">
        <v>7.63</v>
      </c>
      <c r="P88" s="5">
        <v>0.16700000000000001</v>
      </c>
      <c r="Q88" s="9" t="s">
        <v>74</v>
      </c>
      <c r="R88" s="4"/>
      <c r="S88" s="4"/>
      <c r="T88" s="4"/>
      <c r="V88" s="4"/>
      <c r="W88" s="4"/>
      <c r="X88" s="4"/>
      <c r="Y88" s="4"/>
      <c r="Z88" s="4"/>
      <c r="AA88" s="4"/>
      <c r="AB88" s="4"/>
      <c r="AC88" s="4"/>
      <c r="AD88" s="4"/>
      <c r="AE88" s="4"/>
      <c r="AF88" s="4"/>
      <c r="AG88" s="4"/>
      <c r="AH88" s="4"/>
      <c r="AI88" s="4"/>
      <c r="AJ88" s="4"/>
      <c r="AK88" s="4"/>
      <c r="AL88" s="4"/>
      <c r="AM88" s="4"/>
      <c r="AN88" s="4"/>
      <c r="AO88" s="4"/>
      <c r="AP88" s="4"/>
      <c r="AQ88" s="4"/>
      <c r="AR88" s="4"/>
      <c r="AS88" s="4"/>
      <c r="AT88" s="4"/>
      <c r="AU88" s="4"/>
      <c r="AV88" s="4"/>
      <c r="AW88" s="4"/>
      <c r="AX88" s="4"/>
      <c r="AY88" s="4"/>
      <c r="AZ88" s="4"/>
      <c r="BA88" s="4"/>
      <c r="BB88" s="4"/>
      <c r="BC88" s="4"/>
      <c r="BD88" s="4"/>
      <c r="BE88" s="4"/>
      <c r="BF88" s="4"/>
      <c r="BG88" s="4"/>
      <c r="BH88" s="4"/>
      <c r="BI88" s="4"/>
      <c r="BJ88" s="4"/>
      <c r="BK88" s="4"/>
      <c r="BL88" s="4"/>
      <c r="BM88" s="4"/>
      <c r="BN88" s="4"/>
      <c r="BO88" s="4"/>
      <c r="BP88" s="4"/>
      <c r="BQ88" s="4"/>
    </row>
    <row r="89" spans="1:69" x14ac:dyDescent="0.3">
      <c r="A89" s="5" t="s">
        <v>3</v>
      </c>
      <c r="B89" s="137" t="s">
        <v>26</v>
      </c>
      <c r="C89" s="137" t="s">
        <v>110</v>
      </c>
      <c r="D89" s="5">
        <v>470744</v>
      </c>
      <c r="E89" s="5">
        <v>8626999</v>
      </c>
      <c r="F89" s="16">
        <v>1</v>
      </c>
      <c r="G89" s="7">
        <v>42699</v>
      </c>
      <c r="H89" s="8">
        <v>0.49236111111111108</v>
      </c>
      <c r="I89" s="7">
        <f t="shared" si="15"/>
        <v>42703</v>
      </c>
      <c r="J89" s="8">
        <v>0.48749999999999999</v>
      </c>
      <c r="K89" s="5" t="s">
        <v>15</v>
      </c>
      <c r="L89" s="14">
        <v>42701</v>
      </c>
      <c r="M89" s="8">
        <v>0.70833333333333337</v>
      </c>
      <c r="N89" s="31" t="s">
        <v>23</v>
      </c>
      <c r="O89" s="5">
        <v>23.19</v>
      </c>
      <c r="P89" s="5">
        <v>4.4000000000000004</v>
      </c>
      <c r="Q89" s="10" t="s">
        <v>68</v>
      </c>
      <c r="R89" s="4"/>
      <c r="S89" s="4"/>
      <c r="T89" s="4"/>
      <c r="V89" s="4"/>
      <c r="W89" s="4"/>
      <c r="X89" s="4"/>
      <c r="Y89" s="4"/>
      <c r="Z89" s="4"/>
      <c r="AA89" s="4"/>
      <c r="AB89" s="4"/>
      <c r="AC89" s="4"/>
      <c r="AD89" s="4"/>
      <c r="AE89" s="4"/>
      <c r="AF89" s="4"/>
      <c r="AG89" s="4"/>
      <c r="AH89" s="4"/>
      <c r="AI89" s="4"/>
      <c r="AJ89" s="4"/>
      <c r="AK89" s="4"/>
      <c r="AL89" s="4"/>
      <c r="AM89" s="4"/>
      <c r="AN89" s="4"/>
      <c r="AO89" s="4"/>
      <c r="AP89" s="4"/>
      <c r="AQ89" s="4"/>
      <c r="AR89" s="4"/>
      <c r="AS89" s="4"/>
      <c r="AT89" s="4"/>
      <c r="AU89" s="4"/>
      <c r="AV89" s="4"/>
      <c r="AW89" s="4"/>
      <c r="AX89" s="4"/>
      <c r="AY89" s="4"/>
      <c r="AZ89" s="4"/>
      <c r="BA89" s="4"/>
      <c r="BB89" s="4"/>
      <c r="BC89" s="4"/>
      <c r="BD89" s="4"/>
      <c r="BE89" s="4"/>
      <c r="BF89" s="4"/>
      <c r="BG89" s="4"/>
      <c r="BH89" s="4"/>
      <c r="BI89" s="4"/>
      <c r="BJ89" s="4"/>
      <c r="BK89" s="4"/>
      <c r="BL89" s="4"/>
      <c r="BM89" s="4"/>
      <c r="BN89" s="4"/>
      <c r="BO89" s="4"/>
      <c r="BP89" s="4"/>
      <c r="BQ89" s="4"/>
    </row>
    <row r="90" spans="1:69" x14ac:dyDescent="0.3">
      <c r="A90" s="12" t="s">
        <v>3</v>
      </c>
      <c r="B90" s="139" t="s">
        <v>34</v>
      </c>
      <c r="C90" s="139" t="s">
        <v>35</v>
      </c>
      <c r="D90" s="13">
        <v>469846</v>
      </c>
      <c r="E90" s="13">
        <v>8627238</v>
      </c>
      <c r="F90" s="16">
        <v>1</v>
      </c>
      <c r="G90" s="14">
        <v>42699</v>
      </c>
      <c r="H90" s="15">
        <v>0.72013888888888899</v>
      </c>
      <c r="I90" s="14">
        <v>42703</v>
      </c>
      <c r="J90" s="15">
        <v>0.7270833333333333</v>
      </c>
      <c r="K90" s="13" t="s">
        <v>15</v>
      </c>
      <c r="L90" s="14">
        <v>42701</v>
      </c>
      <c r="M90" s="8">
        <v>0.69305555555555554</v>
      </c>
      <c r="N90" s="31" t="s">
        <v>61</v>
      </c>
      <c r="O90" s="5">
        <v>3.7</v>
      </c>
      <c r="P90" s="5">
        <v>0.03</v>
      </c>
      <c r="Q90" s="63" t="s">
        <v>68</v>
      </c>
      <c r="R90" s="4"/>
      <c r="S90" s="4"/>
      <c r="T90" s="4"/>
      <c r="V90" s="4"/>
      <c r="W90" s="4"/>
      <c r="X90" s="4"/>
      <c r="Y90" s="4"/>
      <c r="Z90" s="4"/>
      <c r="AA90" s="4"/>
      <c r="AB90" s="4"/>
      <c r="AC90" s="4"/>
      <c r="AD90" s="4"/>
      <c r="AE90" s="4"/>
      <c r="AF90" s="4"/>
      <c r="AG90" s="4"/>
      <c r="AH90" s="4"/>
      <c r="AI90" s="4"/>
      <c r="AJ90" s="4"/>
      <c r="AK90" s="4"/>
      <c r="AL90" s="4"/>
      <c r="AM90" s="4"/>
      <c r="AN90" s="4"/>
      <c r="AO90" s="4"/>
      <c r="AP90" s="4"/>
      <c r="AQ90" s="4"/>
      <c r="AR90" s="4"/>
      <c r="AS90" s="4"/>
      <c r="AT90" s="4"/>
      <c r="AU90" s="4"/>
      <c r="AV90" s="4"/>
      <c r="AW90" s="4"/>
      <c r="AX90" s="4"/>
      <c r="AY90" s="4"/>
      <c r="AZ90" s="4"/>
      <c r="BA90" s="4"/>
      <c r="BB90" s="4"/>
      <c r="BC90" s="4"/>
      <c r="BD90" s="4"/>
      <c r="BE90" s="4"/>
      <c r="BF90" s="4"/>
      <c r="BG90" s="4"/>
      <c r="BH90" s="4"/>
      <c r="BI90" s="4"/>
      <c r="BJ90" s="4"/>
      <c r="BK90" s="4"/>
      <c r="BL90" s="4"/>
      <c r="BM90" s="4"/>
      <c r="BN90" s="4"/>
      <c r="BO90" s="4"/>
      <c r="BP90" s="4"/>
      <c r="BQ90" s="4"/>
    </row>
    <row r="91" spans="1:69" x14ac:dyDescent="0.3">
      <c r="A91" s="12" t="s">
        <v>3</v>
      </c>
      <c r="B91" s="139" t="s">
        <v>34</v>
      </c>
      <c r="C91" s="139" t="s">
        <v>35</v>
      </c>
      <c r="D91" s="13">
        <v>469846</v>
      </c>
      <c r="E91" s="13">
        <v>8627238</v>
      </c>
      <c r="F91" s="16">
        <v>1</v>
      </c>
      <c r="G91" s="14">
        <v>42699</v>
      </c>
      <c r="H91" s="15">
        <v>0.72013888888888899</v>
      </c>
      <c r="I91" s="14">
        <v>42703</v>
      </c>
      <c r="J91" s="15">
        <v>0.7270833333333333</v>
      </c>
      <c r="K91" s="13" t="s">
        <v>15</v>
      </c>
      <c r="L91" s="14">
        <v>42701</v>
      </c>
      <c r="M91" s="8">
        <v>0.69305555555555554</v>
      </c>
      <c r="N91" s="38" t="s">
        <v>81</v>
      </c>
      <c r="O91" s="33" t="s">
        <v>56</v>
      </c>
      <c r="P91" s="33" t="s">
        <v>56</v>
      </c>
      <c r="Q91" s="9" t="s">
        <v>82</v>
      </c>
      <c r="X91" s="4"/>
      <c r="Y91" s="4"/>
      <c r="Z91" s="4"/>
      <c r="AA91" s="4"/>
      <c r="AB91" s="4"/>
      <c r="AC91" s="4"/>
      <c r="AD91" s="4"/>
      <c r="AE91" s="4"/>
      <c r="AF91" s="4"/>
      <c r="AG91" s="4"/>
      <c r="AH91" s="4"/>
      <c r="AI91" s="4"/>
      <c r="AJ91" s="4"/>
      <c r="AK91" s="4"/>
      <c r="AL91" s="4"/>
      <c r="AM91" s="4"/>
      <c r="AN91" s="4"/>
      <c r="AO91" s="4"/>
      <c r="AP91" s="4"/>
      <c r="AQ91" s="4"/>
      <c r="AR91" s="4"/>
      <c r="AS91" s="4"/>
      <c r="AT91" s="4"/>
      <c r="AU91" s="4"/>
      <c r="AV91" s="4"/>
      <c r="AW91" s="4"/>
      <c r="AX91" s="4"/>
      <c r="AY91" s="4"/>
      <c r="AZ91" s="4"/>
      <c r="BA91" s="4"/>
      <c r="BB91" s="4"/>
      <c r="BC91" s="4"/>
      <c r="BD91" s="4"/>
      <c r="BE91" s="4"/>
      <c r="BF91" s="4"/>
      <c r="BG91" s="4"/>
      <c r="BH91" s="4"/>
      <c r="BI91" s="4"/>
      <c r="BJ91" s="4"/>
      <c r="BK91" s="4"/>
      <c r="BL91" s="4"/>
      <c r="BM91" s="4"/>
      <c r="BN91" s="4"/>
      <c r="BO91" s="4"/>
      <c r="BP91" s="4"/>
      <c r="BQ91" s="4"/>
    </row>
    <row r="92" spans="1:69" x14ac:dyDescent="0.3">
      <c r="A92" s="12" t="s">
        <v>3</v>
      </c>
      <c r="B92" s="139" t="s">
        <v>46</v>
      </c>
      <c r="C92" s="139" t="s">
        <v>35</v>
      </c>
      <c r="D92" s="13">
        <v>469815</v>
      </c>
      <c r="E92" s="13">
        <v>8627318</v>
      </c>
      <c r="F92" s="16">
        <v>1</v>
      </c>
      <c r="G92" s="14">
        <v>42699</v>
      </c>
      <c r="H92" s="15">
        <v>0.72499999999999998</v>
      </c>
      <c r="I92" s="14">
        <v>42703</v>
      </c>
      <c r="J92" s="15">
        <v>0.72916666666666663</v>
      </c>
      <c r="K92" s="13" t="s">
        <v>15</v>
      </c>
      <c r="L92" s="14">
        <v>42701</v>
      </c>
      <c r="M92" s="8">
        <v>0.6972222222222223</v>
      </c>
      <c r="N92" s="31" t="s">
        <v>41</v>
      </c>
      <c r="O92" s="5">
        <v>7.79</v>
      </c>
      <c r="P92" s="5">
        <v>0.22600000000000001</v>
      </c>
      <c r="Q92" s="9" t="s">
        <v>74</v>
      </c>
      <c r="R92" s="4"/>
      <c r="S92" s="4"/>
      <c r="T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row>
    <row r="93" spans="1:69" x14ac:dyDescent="0.3">
      <c r="A93" s="12" t="s">
        <v>3</v>
      </c>
      <c r="B93" s="139" t="s">
        <v>46</v>
      </c>
      <c r="C93" s="139" t="s">
        <v>35</v>
      </c>
      <c r="D93" s="13">
        <v>469815</v>
      </c>
      <c r="E93" s="13">
        <v>8627318</v>
      </c>
      <c r="F93" s="16">
        <v>1</v>
      </c>
      <c r="G93" s="14">
        <v>42699</v>
      </c>
      <c r="H93" s="15">
        <v>0.72499999999999998</v>
      </c>
      <c r="I93" s="14">
        <v>42703</v>
      </c>
      <c r="J93" s="15">
        <v>0.72916666666666663</v>
      </c>
      <c r="K93" s="13" t="s">
        <v>15</v>
      </c>
      <c r="L93" s="14">
        <v>42701</v>
      </c>
      <c r="M93" s="8">
        <v>0.6972222222222223</v>
      </c>
      <c r="N93" s="31" t="s">
        <v>41</v>
      </c>
      <c r="O93" s="5">
        <v>8</v>
      </c>
      <c r="P93" s="5">
        <v>0.26900000000000002</v>
      </c>
      <c r="Q93" s="9" t="s">
        <v>74</v>
      </c>
      <c r="R93" s="4"/>
      <c r="S93" s="4"/>
      <c r="T93" s="4"/>
      <c r="V93" s="4"/>
      <c r="W93" s="4"/>
      <c r="X93" s="4"/>
      <c r="Y93" s="4"/>
      <c r="Z93" s="4"/>
      <c r="AA93" s="4"/>
      <c r="AB93" s="4"/>
      <c r="AC93" s="4"/>
      <c r="AD93" s="4"/>
      <c r="AE93" s="4"/>
      <c r="AF93" s="4"/>
      <c r="AG93" s="4"/>
      <c r="AH93" s="4"/>
      <c r="AI93" s="4"/>
      <c r="AJ93" s="4"/>
      <c r="AK93" s="4"/>
      <c r="AL93" s="4"/>
      <c r="AM93" s="4"/>
      <c r="AN93" s="4"/>
      <c r="AO93" s="4"/>
      <c r="AP93" s="4"/>
      <c r="AQ93" s="4"/>
      <c r="AR93" s="4"/>
      <c r="AS93" s="4"/>
      <c r="AT93" s="4"/>
      <c r="AU93" s="4"/>
      <c r="AV93" s="4"/>
      <c r="AW93" s="4"/>
      <c r="AX93" s="4"/>
      <c r="AY93" s="4"/>
      <c r="AZ93" s="4"/>
      <c r="BA93" s="4"/>
      <c r="BB93" s="4"/>
      <c r="BC93" s="4"/>
      <c r="BD93" s="4"/>
      <c r="BE93" s="4"/>
      <c r="BF93" s="4"/>
      <c r="BG93" s="4"/>
      <c r="BH93" s="4"/>
      <c r="BI93" s="4"/>
      <c r="BJ93" s="4"/>
      <c r="BK93" s="4"/>
      <c r="BL93" s="4"/>
      <c r="BM93" s="4"/>
      <c r="BN93" s="4"/>
      <c r="BO93" s="4"/>
      <c r="BP93" s="4"/>
      <c r="BQ93" s="4"/>
    </row>
    <row r="94" spans="1:69" x14ac:dyDescent="0.3">
      <c r="A94" s="12" t="s">
        <v>3</v>
      </c>
      <c r="B94" s="139" t="s">
        <v>46</v>
      </c>
      <c r="C94" s="139" t="s">
        <v>35</v>
      </c>
      <c r="D94" s="13">
        <v>469815</v>
      </c>
      <c r="E94" s="13">
        <v>8627318</v>
      </c>
      <c r="F94" s="16">
        <v>1</v>
      </c>
      <c r="G94" s="14">
        <v>42699</v>
      </c>
      <c r="H94" s="15">
        <v>0.72499999999999998</v>
      </c>
      <c r="I94" s="14">
        <v>42703</v>
      </c>
      <c r="J94" s="15">
        <v>0.72916666666666696</v>
      </c>
      <c r="K94" s="13" t="s">
        <v>15</v>
      </c>
      <c r="L94" s="14">
        <v>42701</v>
      </c>
      <c r="M94" s="8">
        <v>0.69722222222222197</v>
      </c>
      <c r="N94" s="31" t="s">
        <v>16</v>
      </c>
      <c r="O94" s="5">
        <v>4.21</v>
      </c>
      <c r="P94" s="5">
        <v>1.7999999999999999E-2</v>
      </c>
      <c r="Q94" s="9" t="s">
        <v>74</v>
      </c>
      <c r="R94" s="4"/>
      <c r="S94" s="4"/>
      <c r="T94" s="4"/>
      <c r="V94" s="4"/>
      <c r="W94" s="4"/>
      <c r="X94" s="4"/>
      <c r="Y94" s="4"/>
      <c r="Z94" s="4"/>
      <c r="AA94" s="4"/>
      <c r="AB94" s="4"/>
      <c r="AC94" s="4"/>
      <c r="AD94" s="4"/>
      <c r="AE94" s="4"/>
      <c r="AF94" s="4"/>
      <c r="AG94" s="4"/>
      <c r="AH94" s="4"/>
      <c r="AI94" s="4"/>
      <c r="AJ94" s="4"/>
      <c r="AK94" s="4"/>
      <c r="AL94" s="4"/>
      <c r="AM94" s="4"/>
      <c r="AN94" s="4"/>
      <c r="AO94" s="4"/>
      <c r="AP94" s="4"/>
      <c r="AQ94" s="4"/>
      <c r="AR94" s="4"/>
      <c r="AS94" s="4"/>
      <c r="AT94" s="4"/>
      <c r="AU94" s="4"/>
      <c r="AV94" s="4"/>
      <c r="AW94" s="4"/>
      <c r="AX94" s="4"/>
      <c r="AY94" s="4"/>
      <c r="AZ94" s="4"/>
      <c r="BA94" s="4"/>
      <c r="BB94" s="4"/>
      <c r="BC94" s="4"/>
      <c r="BD94" s="4"/>
      <c r="BE94" s="4"/>
      <c r="BF94" s="4"/>
      <c r="BG94" s="4"/>
      <c r="BH94" s="4"/>
      <c r="BI94" s="4"/>
      <c r="BJ94" s="4"/>
      <c r="BK94" s="4"/>
      <c r="BL94" s="4"/>
      <c r="BM94" s="4"/>
      <c r="BN94" s="4"/>
      <c r="BO94" s="4"/>
      <c r="BP94" s="4"/>
      <c r="BQ94" s="4"/>
    </row>
    <row r="95" spans="1:69" x14ac:dyDescent="0.3">
      <c r="A95" s="12" t="s">
        <v>3</v>
      </c>
      <c r="B95" s="139" t="s">
        <v>48</v>
      </c>
      <c r="C95" s="139" t="s">
        <v>35</v>
      </c>
      <c r="D95" s="13">
        <v>469792</v>
      </c>
      <c r="E95" s="13">
        <v>8627425</v>
      </c>
      <c r="F95" s="16">
        <v>1</v>
      </c>
      <c r="G95" s="14">
        <v>42699</v>
      </c>
      <c r="H95" s="15">
        <v>0.73333333333333339</v>
      </c>
      <c r="I95" s="14">
        <v>42703</v>
      </c>
      <c r="J95" s="8">
        <v>0.73263888888888884</v>
      </c>
      <c r="K95" s="13" t="s">
        <v>15</v>
      </c>
      <c r="L95" s="14">
        <v>42701</v>
      </c>
      <c r="M95" s="8">
        <v>0.70138888888888884</v>
      </c>
      <c r="N95" s="31" t="s">
        <v>25</v>
      </c>
      <c r="O95" s="5">
        <v>14.59</v>
      </c>
      <c r="P95" s="5">
        <v>0.7</v>
      </c>
      <c r="Q95" s="9" t="s">
        <v>74</v>
      </c>
      <c r="R95" s="4"/>
      <c r="S95" s="4"/>
      <c r="T95" s="4"/>
      <c r="V95" s="4"/>
      <c r="W95" s="4"/>
      <c r="X95" s="4"/>
      <c r="Y95" s="4"/>
      <c r="Z95" s="4"/>
      <c r="AA95" s="4"/>
      <c r="AB95" s="4"/>
      <c r="AC95" s="4"/>
      <c r="AD95" s="4"/>
      <c r="AE95" s="4"/>
      <c r="AF95" s="4"/>
      <c r="AG95" s="4"/>
      <c r="AH95" s="4"/>
      <c r="AI95" s="4"/>
      <c r="AJ95" s="4"/>
      <c r="AK95" s="4"/>
      <c r="AL95" s="4"/>
      <c r="AM95" s="4"/>
      <c r="AN95" s="4"/>
      <c r="AO95" s="4"/>
      <c r="AP95" s="4"/>
      <c r="AQ95" s="4"/>
      <c r="AR95" s="4"/>
      <c r="AS95" s="4"/>
      <c r="AT95" s="4"/>
      <c r="AU95" s="4"/>
      <c r="AV95" s="4"/>
      <c r="AW95" s="4"/>
      <c r="AX95" s="4"/>
      <c r="AY95" s="4"/>
      <c r="AZ95" s="4"/>
      <c r="BA95" s="4"/>
      <c r="BB95" s="4"/>
      <c r="BC95" s="4"/>
      <c r="BD95" s="4"/>
      <c r="BE95" s="4"/>
      <c r="BF95" s="4"/>
      <c r="BG95" s="4"/>
      <c r="BH95" s="4"/>
      <c r="BI95" s="4"/>
      <c r="BJ95" s="4"/>
      <c r="BK95" s="4"/>
      <c r="BL95" s="4"/>
      <c r="BM95" s="4"/>
      <c r="BN95" s="4"/>
      <c r="BO95" s="4"/>
      <c r="BP95" s="4"/>
      <c r="BQ95" s="4"/>
    </row>
    <row r="96" spans="1:69" x14ac:dyDescent="0.3">
      <c r="A96" s="12" t="s">
        <v>3</v>
      </c>
      <c r="B96" s="139" t="s">
        <v>48</v>
      </c>
      <c r="C96" s="139" t="s">
        <v>35</v>
      </c>
      <c r="D96" s="13">
        <v>469792</v>
      </c>
      <c r="E96" s="13">
        <v>8627425</v>
      </c>
      <c r="F96" s="16">
        <v>1</v>
      </c>
      <c r="G96" s="14">
        <v>42699</v>
      </c>
      <c r="H96" s="15">
        <v>0.73333333333333339</v>
      </c>
      <c r="I96" s="14">
        <v>42703</v>
      </c>
      <c r="J96" s="8">
        <v>0.73263888888888884</v>
      </c>
      <c r="K96" s="13" t="s">
        <v>15</v>
      </c>
      <c r="L96" s="14">
        <v>42701</v>
      </c>
      <c r="M96" s="8">
        <v>0.70138888888888884</v>
      </c>
      <c r="N96" s="31" t="s">
        <v>40</v>
      </c>
      <c r="O96" s="5">
        <v>6.09</v>
      </c>
      <c r="P96" s="5">
        <v>7.0000000000000007E-2</v>
      </c>
      <c r="Q96" s="9" t="s">
        <v>74</v>
      </c>
      <c r="R96" s="4"/>
      <c r="S96" s="4"/>
      <c r="T96" s="4"/>
      <c r="V96" s="4"/>
      <c r="W96" s="4"/>
    </row>
    <row r="97" spans="1:17" x14ac:dyDescent="0.3">
      <c r="A97" s="12" t="s">
        <v>3</v>
      </c>
      <c r="B97" s="139" t="s">
        <v>48</v>
      </c>
      <c r="C97" s="139" t="s">
        <v>35</v>
      </c>
      <c r="D97" s="13">
        <v>469792</v>
      </c>
      <c r="E97" s="13">
        <v>8627425</v>
      </c>
      <c r="F97" s="16">
        <v>1</v>
      </c>
      <c r="G97" s="14">
        <v>42699</v>
      </c>
      <c r="H97" s="15">
        <v>0.73333333333333295</v>
      </c>
      <c r="I97" s="14">
        <v>42703</v>
      </c>
      <c r="J97" s="8">
        <v>0.73263888888888895</v>
      </c>
      <c r="K97" s="13" t="s">
        <v>15</v>
      </c>
      <c r="L97" s="14">
        <v>42701</v>
      </c>
      <c r="M97" s="8">
        <v>0.70138888888888895</v>
      </c>
      <c r="N97" s="26" t="s">
        <v>16</v>
      </c>
      <c r="O97" s="5">
        <v>5.39</v>
      </c>
      <c r="P97" s="5">
        <v>0.184</v>
      </c>
      <c r="Q97" s="9" t="s">
        <v>74</v>
      </c>
    </row>
    <row r="98" spans="1:17" x14ac:dyDescent="0.3">
      <c r="A98" s="12" t="s">
        <v>3</v>
      </c>
      <c r="B98" s="139" t="s">
        <v>48</v>
      </c>
      <c r="C98" s="139" t="s">
        <v>35</v>
      </c>
      <c r="D98" s="13">
        <v>469792</v>
      </c>
      <c r="E98" s="13">
        <v>8627425</v>
      </c>
      <c r="F98" s="16">
        <v>1</v>
      </c>
      <c r="G98" s="14">
        <v>42699</v>
      </c>
      <c r="H98" s="15">
        <v>0.73333333333333295</v>
      </c>
      <c r="I98" s="14">
        <v>42703</v>
      </c>
      <c r="J98" s="8">
        <v>0.73263888888888895</v>
      </c>
      <c r="K98" s="13" t="s">
        <v>15</v>
      </c>
      <c r="L98" s="14">
        <v>42701</v>
      </c>
      <c r="M98" s="8">
        <v>0.70138888888888895</v>
      </c>
      <c r="N98" s="26" t="s">
        <v>16</v>
      </c>
      <c r="O98" s="5">
        <v>4.8</v>
      </c>
      <c r="P98" s="5">
        <v>4.2999999999999997E-2</v>
      </c>
      <c r="Q98" s="9" t="s">
        <v>74</v>
      </c>
    </row>
    <row r="99" spans="1:17" x14ac:dyDescent="0.3">
      <c r="A99" s="12" t="s">
        <v>3</v>
      </c>
      <c r="B99" s="139" t="s">
        <v>48</v>
      </c>
      <c r="C99" s="139" t="s">
        <v>35</v>
      </c>
      <c r="D99" s="13">
        <v>469792</v>
      </c>
      <c r="E99" s="13">
        <v>8627425</v>
      </c>
      <c r="F99" s="16">
        <v>1</v>
      </c>
      <c r="G99" s="14">
        <v>42699</v>
      </c>
      <c r="H99" s="15">
        <v>0.73333333333333195</v>
      </c>
      <c r="I99" s="14">
        <v>42703</v>
      </c>
      <c r="J99" s="8">
        <v>0.73263888888888895</v>
      </c>
      <c r="K99" s="13" t="s">
        <v>15</v>
      </c>
      <c r="L99" s="14">
        <v>42701</v>
      </c>
      <c r="M99" s="8">
        <v>0.70138888888888895</v>
      </c>
      <c r="N99" s="30" t="s">
        <v>62</v>
      </c>
      <c r="O99" s="5">
        <v>3</v>
      </c>
      <c r="P99" s="5">
        <v>1.2E-2</v>
      </c>
      <c r="Q99" s="9" t="s">
        <v>74</v>
      </c>
    </row>
    <row r="100" spans="1:17" x14ac:dyDescent="0.3">
      <c r="A100" s="18" t="s">
        <v>3</v>
      </c>
      <c r="B100" s="135" t="s">
        <v>13</v>
      </c>
      <c r="C100" s="135" t="s">
        <v>14</v>
      </c>
      <c r="D100" s="18">
        <v>470603</v>
      </c>
      <c r="E100" s="18">
        <v>8627318</v>
      </c>
      <c r="F100" s="16">
        <v>1</v>
      </c>
      <c r="G100" s="20">
        <v>42699</v>
      </c>
      <c r="H100" s="21">
        <v>0.4680555555555555</v>
      </c>
      <c r="I100" s="20">
        <f t="shared" ref="I100" si="16">G100+4</f>
        <v>42703</v>
      </c>
      <c r="J100" s="8">
        <v>0.46736111111111112</v>
      </c>
      <c r="K100" s="18" t="s">
        <v>15</v>
      </c>
      <c r="L100" s="20">
        <v>42702</v>
      </c>
      <c r="M100" s="21">
        <v>0.76736111111111116</v>
      </c>
      <c r="N100" s="37" t="s">
        <v>64</v>
      </c>
      <c r="O100" s="18">
        <v>7.95</v>
      </c>
      <c r="P100" s="18">
        <v>0.19400000000000001</v>
      </c>
      <c r="Q100" s="10" t="s">
        <v>83</v>
      </c>
    </row>
    <row r="101" spans="1:17" x14ac:dyDescent="0.3">
      <c r="A101" s="5" t="s">
        <v>3</v>
      </c>
      <c r="B101" s="136" t="s">
        <v>17</v>
      </c>
      <c r="C101" s="136" t="s">
        <v>14</v>
      </c>
      <c r="D101" s="5">
        <v>470574</v>
      </c>
      <c r="E101" s="5">
        <v>8627384</v>
      </c>
      <c r="F101" s="16">
        <v>1</v>
      </c>
      <c r="G101" s="7">
        <v>42699</v>
      </c>
      <c r="H101" s="8">
        <v>0.46111111111111108</v>
      </c>
      <c r="I101" s="7">
        <f>G101+4</f>
        <v>42703</v>
      </c>
      <c r="J101" s="8">
        <v>0.46180555555555558</v>
      </c>
      <c r="K101" s="5" t="s">
        <v>15</v>
      </c>
      <c r="L101" s="22">
        <v>42702</v>
      </c>
      <c r="M101" s="8">
        <v>0.7631944444444444</v>
      </c>
      <c r="N101" s="31" t="s">
        <v>63</v>
      </c>
      <c r="O101" s="5" t="s">
        <v>56</v>
      </c>
      <c r="P101" s="5" t="s">
        <v>56</v>
      </c>
      <c r="Q101" s="9" t="s">
        <v>74</v>
      </c>
    </row>
    <row r="102" spans="1:17" x14ac:dyDescent="0.3">
      <c r="A102" s="12" t="s">
        <v>3</v>
      </c>
      <c r="B102" s="140" t="s">
        <v>24</v>
      </c>
      <c r="C102" s="140" t="s">
        <v>14</v>
      </c>
      <c r="D102" s="12">
        <v>470589</v>
      </c>
      <c r="E102" s="13">
        <v>8627471</v>
      </c>
      <c r="F102" s="16">
        <v>1</v>
      </c>
      <c r="G102" s="7">
        <v>42699</v>
      </c>
      <c r="H102" s="8">
        <v>0.45694444444444443</v>
      </c>
      <c r="I102" s="7">
        <f>G102+4</f>
        <v>42703</v>
      </c>
      <c r="J102" s="15">
        <v>0.45833333333333331</v>
      </c>
      <c r="K102" s="13" t="s">
        <v>15</v>
      </c>
      <c r="L102" s="22">
        <v>42702</v>
      </c>
      <c r="M102" s="8">
        <v>0.75902777777777775</v>
      </c>
      <c r="N102" s="31" t="s">
        <v>62</v>
      </c>
      <c r="O102" s="29" t="s">
        <v>56</v>
      </c>
      <c r="P102" s="29" t="s">
        <v>56</v>
      </c>
      <c r="Q102" s="10" t="s">
        <v>84</v>
      </c>
    </row>
    <row r="103" spans="1:17" x14ac:dyDescent="0.3">
      <c r="A103" s="5" t="s">
        <v>3</v>
      </c>
      <c r="B103" s="141" t="s">
        <v>29</v>
      </c>
      <c r="C103" s="137" t="s">
        <v>110</v>
      </c>
      <c r="D103" s="13">
        <v>470727</v>
      </c>
      <c r="E103" s="13">
        <v>8626856</v>
      </c>
      <c r="F103" s="16">
        <v>1</v>
      </c>
      <c r="G103" s="23">
        <v>42699</v>
      </c>
      <c r="H103" s="15">
        <v>0.52569444444444446</v>
      </c>
      <c r="I103" s="14">
        <v>42703</v>
      </c>
      <c r="J103" s="15">
        <v>0.52222222222222225</v>
      </c>
      <c r="K103" s="13" t="s">
        <v>15</v>
      </c>
      <c r="L103" s="22">
        <v>42702</v>
      </c>
      <c r="M103" s="8">
        <v>0.8041666666666667</v>
      </c>
      <c r="N103" s="31" t="s">
        <v>63</v>
      </c>
      <c r="O103" s="5" t="s">
        <v>56</v>
      </c>
      <c r="P103" s="5" t="s">
        <v>56</v>
      </c>
      <c r="Q103" s="9" t="s">
        <v>74</v>
      </c>
    </row>
    <row r="104" spans="1:17" x14ac:dyDescent="0.3">
      <c r="A104" s="5" t="s">
        <v>3</v>
      </c>
      <c r="B104" s="137" t="s">
        <v>31</v>
      </c>
      <c r="C104" s="137" t="s">
        <v>110</v>
      </c>
      <c r="D104" s="5">
        <v>470759</v>
      </c>
      <c r="E104" s="5">
        <v>8626936</v>
      </c>
      <c r="F104" s="16">
        <v>1</v>
      </c>
      <c r="G104" s="7">
        <v>42699</v>
      </c>
      <c r="H104" s="8">
        <v>0.50694444444444442</v>
      </c>
      <c r="I104" s="7">
        <f t="shared" ref="I104" si="17">G104+4</f>
        <v>42703</v>
      </c>
      <c r="J104" s="15">
        <v>0.50624999999999998</v>
      </c>
      <c r="K104" s="5" t="s">
        <v>15</v>
      </c>
      <c r="L104" s="22">
        <v>42702</v>
      </c>
      <c r="M104" s="8">
        <v>0.79513888888888884</v>
      </c>
      <c r="N104" s="31" t="s">
        <v>41</v>
      </c>
      <c r="O104" s="5">
        <v>7.4</v>
      </c>
      <c r="P104" s="5">
        <v>0.13200000000000001</v>
      </c>
      <c r="Q104" s="9" t="s">
        <v>74</v>
      </c>
    </row>
    <row r="105" spans="1:17" x14ac:dyDescent="0.3">
      <c r="A105" s="5" t="s">
        <v>3</v>
      </c>
      <c r="B105" s="137" t="s">
        <v>31</v>
      </c>
      <c r="C105" s="137" t="s">
        <v>110</v>
      </c>
      <c r="D105" s="5">
        <v>470759</v>
      </c>
      <c r="E105" s="5">
        <v>8626936</v>
      </c>
      <c r="F105" s="16">
        <v>1</v>
      </c>
      <c r="G105" s="7">
        <v>42699</v>
      </c>
      <c r="H105" s="8">
        <v>0.50694444444444442</v>
      </c>
      <c r="I105" s="7">
        <f t="shared" ref="I105:I107" si="18">G105+4</f>
        <v>42703</v>
      </c>
      <c r="J105" s="15">
        <v>0.50624999999999998</v>
      </c>
      <c r="K105" s="5" t="s">
        <v>15</v>
      </c>
      <c r="L105" s="22">
        <v>42702</v>
      </c>
      <c r="M105" s="8">
        <v>0.79513888888888884</v>
      </c>
      <c r="N105" s="31" t="s">
        <v>41</v>
      </c>
      <c r="O105" s="5">
        <v>6.9</v>
      </c>
      <c r="P105" s="5">
        <v>0.16300000000000001</v>
      </c>
      <c r="Q105" s="9" t="s">
        <v>74</v>
      </c>
    </row>
    <row r="106" spans="1:17" x14ac:dyDescent="0.3">
      <c r="A106" s="5" t="s">
        <v>3</v>
      </c>
      <c r="B106" s="137" t="s">
        <v>31</v>
      </c>
      <c r="C106" s="137" t="s">
        <v>110</v>
      </c>
      <c r="D106" s="5">
        <v>470759</v>
      </c>
      <c r="E106" s="5">
        <v>8626936</v>
      </c>
      <c r="F106" s="16">
        <v>1</v>
      </c>
      <c r="G106" s="7">
        <v>42699</v>
      </c>
      <c r="H106" s="8">
        <v>0.50694444444444398</v>
      </c>
      <c r="I106" s="7">
        <f t="shared" si="18"/>
        <v>42703</v>
      </c>
      <c r="J106" s="15">
        <v>0.50624999999999998</v>
      </c>
      <c r="K106" s="5" t="s">
        <v>15</v>
      </c>
      <c r="L106" s="22">
        <v>42702</v>
      </c>
      <c r="M106" s="8">
        <v>0.79513888888888895</v>
      </c>
      <c r="N106" s="31" t="s">
        <v>41</v>
      </c>
      <c r="O106" s="5">
        <v>7.17</v>
      </c>
      <c r="P106" s="5">
        <v>0.109</v>
      </c>
      <c r="Q106" s="9" t="s">
        <v>74</v>
      </c>
    </row>
    <row r="107" spans="1:17" x14ac:dyDescent="0.3">
      <c r="A107" s="5" t="s">
        <v>3</v>
      </c>
      <c r="B107" s="137" t="s">
        <v>31</v>
      </c>
      <c r="C107" s="137" t="s">
        <v>110</v>
      </c>
      <c r="D107" s="5">
        <v>470759</v>
      </c>
      <c r="E107" s="5">
        <v>8626936</v>
      </c>
      <c r="F107" s="16">
        <v>1</v>
      </c>
      <c r="G107" s="7">
        <v>42699</v>
      </c>
      <c r="H107" s="8">
        <v>0.50694444444444398</v>
      </c>
      <c r="I107" s="7">
        <f t="shared" si="18"/>
        <v>42703</v>
      </c>
      <c r="J107" s="15">
        <v>0.50624999999999998</v>
      </c>
      <c r="K107" s="5" t="s">
        <v>15</v>
      </c>
      <c r="L107" s="22">
        <v>42702</v>
      </c>
      <c r="M107" s="8">
        <v>0.79513888888888895</v>
      </c>
      <c r="N107" s="31" t="s">
        <v>41</v>
      </c>
      <c r="O107" s="5">
        <v>6.46</v>
      </c>
      <c r="P107" s="5">
        <v>0.14599999999999999</v>
      </c>
      <c r="Q107" s="9" t="s">
        <v>74</v>
      </c>
    </row>
    <row r="108" spans="1:17" x14ac:dyDescent="0.3">
      <c r="A108" s="5" t="s">
        <v>3</v>
      </c>
      <c r="B108" s="137" t="s">
        <v>31</v>
      </c>
      <c r="C108" s="137" t="s">
        <v>110</v>
      </c>
      <c r="D108" s="5">
        <v>470759</v>
      </c>
      <c r="E108" s="5">
        <v>8626936</v>
      </c>
      <c r="F108" s="16">
        <v>1</v>
      </c>
      <c r="G108" s="7">
        <v>42699</v>
      </c>
      <c r="H108" s="8">
        <v>0.50694444444444398</v>
      </c>
      <c r="I108" s="7">
        <f t="shared" ref="I108:I109" si="19">G108+4</f>
        <v>42703</v>
      </c>
      <c r="J108" s="15">
        <v>0.50624999999999998</v>
      </c>
      <c r="K108" s="5" t="s">
        <v>15</v>
      </c>
      <c r="L108" s="22">
        <v>42702</v>
      </c>
      <c r="M108" s="8">
        <v>0.79513888888888895</v>
      </c>
      <c r="N108" s="31" t="s">
        <v>64</v>
      </c>
      <c r="O108" s="5">
        <v>7.05</v>
      </c>
      <c r="P108" s="5">
        <v>0.112</v>
      </c>
      <c r="Q108" s="9" t="s">
        <v>74</v>
      </c>
    </row>
    <row r="109" spans="1:17" x14ac:dyDescent="0.3">
      <c r="A109" s="5" t="s">
        <v>3</v>
      </c>
      <c r="B109" s="137" t="s">
        <v>26</v>
      </c>
      <c r="C109" s="137" t="s">
        <v>110</v>
      </c>
      <c r="D109" s="5">
        <v>470744</v>
      </c>
      <c r="E109" s="5">
        <v>8626999</v>
      </c>
      <c r="F109" s="16">
        <v>1</v>
      </c>
      <c r="G109" s="7">
        <v>42699</v>
      </c>
      <c r="H109" s="8">
        <v>0.49236111111111108</v>
      </c>
      <c r="I109" s="7">
        <f t="shared" si="19"/>
        <v>42703</v>
      </c>
      <c r="J109" s="8">
        <v>0.48749999999999999</v>
      </c>
      <c r="K109" s="5" t="s">
        <v>15</v>
      </c>
      <c r="L109" s="22">
        <v>42702</v>
      </c>
      <c r="M109" s="8">
        <v>0.78611111111111109</v>
      </c>
      <c r="N109" s="31" t="s">
        <v>63</v>
      </c>
      <c r="O109" s="5" t="s">
        <v>56</v>
      </c>
      <c r="P109" s="5" t="s">
        <v>56</v>
      </c>
      <c r="Q109" s="9" t="s">
        <v>74</v>
      </c>
    </row>
    <row r="110" spans="1:17" x14ac:dyDescent="0.3">
      <c r="A110" s="12" t="s">
        <v>3</v>
      </c>
      <c r="B110" s="139" t="s">
        <v>34</v>
      </c>
      <c r="C110" s="139" t="s">
        <v>35</v>
      </c>
      <c r="D110" s="13">
        <v>469846</v>
      </c>
      <c r="E110" s="13">
        <v>8627238</v>
      </c>
      <c r="F110" s="16">
        <v>1</v>
      </c>
      <c r="G110" s="14">
        <v>42699</v>
      </c>
      <c r="H110" s="15">
        <v>0.72013888888888899</v>
      </c>
      <c r="I110" s="14">
        <v>42703</v>
      </c>
      <c r="J110" s="15">
        <v>0.7270833333333333</v>
      </c>
      <c r="K110" s="13" t="s">
        <v>15</v>
      </c>
      <c r="L110" s="22">
        <v>42702</v>
      </c>
      <c r="M110" s="8">
        <v>0.6743055555555556</v>
      </c>
      <c r="N110" s="31" t="s">
        <v>63</v>
      </c>
      <c r="O110" s="5" t="s">
        <v>56</v>
      </c>
      <c r="P110" s="5" t="s">
        <v>56</v>
      </c>
      <c r="Q110" s="10" t="s">
        <v>85</v>
      </c>
    </row>
    <row r="111" spans="1:17" x14ac:dyDescent="0.3">
      <c r="A111" s="12" t="s">
        <v>3</v>
      </c>
      <c r="B111" s="139" t="s">
        <v>46</v>
      </c>
      <c r="C111" s="139" t="s">
        <v>35</v>
      </c>
      <c r="D111" s="13">
        <v>469815</v>
      </c>
      <c r="E111" s="13">
        <v>8627318</v>
      </c>
      <c r="F111" s="16">
        <v>1</v>
      </c>
      <c r="G111" s="14">
        <v>42699</v>
      </c>
      <c r="H111" s="15">
        <v>0.72499999999999998</v>
      </c>
      <c r="I111" s="14">
        <v>42703</v>
      </c>
      <c r="J111" s="15">
        <v>0.72916666666666663</v>
      </c>
      <c r="K111" s="13" t="s">
        <v>15</v>
      </c>
      <c r="L111" s="22">
        <v>42702</v>
      </c>
      <c r="M111" s="8">
        <v>0.6777777777777777</v>
      </c>
      <c r="N111" s="31" t="s">
        <v>23</v>
      </c>
      <c r="O111" s="5">
        <v>23.11</v>
      </c>
      <c r="P111" s="5">
        <v>4.9000000000000004</v>
      </c>
      <c r="Q111" s="10" t="s">
        <v>68</v>
      </c>
    </row>
    <row r="112" spans="1:17" x14ac:dyDescent="0.3">
      <c r="A112" s="12" t="s">
        <v>3</v>
      </c>
      <c r="B112" s="139" t="s">
        <v>48</v>
      </c>
      <c r="C112" s="139" t="s">
        <v>35</v>
      </c>
      <c r="D112" s="13">
        <v>469792</v>
      </c>
      <c r="E112" s="13">
        <v>8627425</v>
      </c>
      <c r="F112" s="16">
        <v>1</v>
      </c>
      <c r="G112" s="14">
        <v>42699</v>
      </c>
      <c r="H112" s="15">
        <v>0.73333333333333339</v>
      </c>
      <c r="I112" s="14">
        <v>42703</v>
      </c>
      <c r="J112" s="8">
        <v>0.73263888888888884</v>
      </c>
      <c r="K112" s="13" t="s">
        <v>15</v>
      </c>
      <c r="L112" s="22">
        <v>42702</v>
      </c>
      <c r="M112" s="8">
        <v>0.68125000000000002</v>
      </c>
      <c r="N112" s="31" t="s">
        <v>63</v>
      </c>
      <c r="O112" s="5" t="s">
        <v>56</v>
      </c>
      <c r="P112" s="5" t="s">
        <v>56</v>
      </c>
      <c r="Q112" s="36" t="s">
        <v>86</v>
      </c>
    </row>
    <row r="113" spans="1:18" x14ac:dyDescent="0.3">
      <c r="A113" s="18" t="s">
        <v>3</v>
      </c>
      <c r="B113" s="135" t="s">
        <v>13</v>
      </c>
      <c r="C113" s="135" t="s">
        <v>14</v>
      </c>
      <c r="D113" s="18">
        <v>470603</v>
      </c>
      <c r="E113" s="18">
        <v>8627318</v>
      </c>
      <c r="F113" s="16">
        <v>1</v>
      </c>
      <c r="G113" s="20">
        <v>42699</v>
      </c>
      <c r="H113" s="21">
        <v>0.4680555555555555</v>
      </c>
      <c r="I113" s="20">
        <f t="shared" ref="I113" si="20">G113+4</f>
        <v>42703</v>
      </c>
      <c r="J113" s="21">
        <v>0.46736111111111112</v>
      </c>
      <c r="K113" s="18" t="s">
        <v>15</v>
      </c>
      <c r="L113" s="20">
        <v>42703</v>
      </c>
      <c r="M113" s="21">
        <v>0.46736111111111112</v>
      </c>
      <c r="N113" s="37" t="s">
        <v>63</v>
      </c>
      <c r="O113" s="18" t="s">
        <v>56</v>
      </c>
      <c r="P113" s="18" t="s">
        <v>56</v>
      </c>
      <c r="Q113" s="9" t="s">
        <v>74</v>
      </c>
    </row>
    <row r="114" spans="1:18" x14ac:dyDescent="0.3">
      <c r="A114" s="5" t="s">
        <v>3</v>
      </c>
      <c r="B114" s="136" t="s">
        <v>17</v>
      </c>
      <c r="C114" s="136" t="s">
        <v>14</v>
      </c>
      <c r="D114" s="5">
        <v>470574</v>
      </c>
      <c r="E114" s="5">
        <v>8627384</v>
      </c>
      <c r="F114" s="16">
        <v>1</v>
      </c>
      <c r="G114" s="7">
        <v>42699</v>
      </c>
      <c r="H114" s="8">
        <v>0.46111111111111108</v>
      </c>
      <c r="I114" s="7">
        <f>G114+4</f>
        <v>42703</v>
      </c>
      <c r="J114" s="8">
        <v>0.46180555555555558</v>
      </c>
      <c r="K114" s="5" t="s">
        <v>15</v>
      </c>
      <c r="L114" s="22">
        <v>42703</v>
      </c>
      <c r="M114" s="8">
        <v>0.46180555555555558</v>
      </c>
      <c r="N114" s="31" t="s">
        <v>63</v>
      </c>
      <c r="O114" s="5" t="s">
        <v>56</v>
      </c>
      <c r="P114" s="5" t="s">
        <v>56</v>
      </c>
      <c r="Q114" s="9" t="s">
        <v>74</v>
      </c>
    </row>
    <row r="115" spans="1:18" x14ac:dyDescent="0.3">
      <c r="A115" s="12" t="s">
        <v>3</v>
      </c>
      <c r="B115" s="140" t="s">
        <v>24</v>
      </c>
      <c r="C115" s="140" t="s">
        <v>14</v>
      </c>
      <c r="D115" s="12">
        <v>470589</v>
      </c>
      <c r="E115" s="13">
        <v>8627471</v>
      </c>
      <c r="F115" s="16">
        <v>1</v>
      </c>
      <c r="G115" s="7">
        <v>42699</v>
      </c>
      <c r="H115" s="8">
        <v>0.45694444444444443</v>
      </c>
      <c r="I115" s="7">
        <f>G115+4</f>
        <v>42703</v>
      </c>
      <c r="J115" s="15">
        <v>0.45833333333333331</v>
      </c>
      <c r="K115" s="13" t="s">
        <v>15</v>
      </c>
      <c r="L115" s="22">
        <v>42703</v>
      </c>
      <c r="M115" s="15">
        <v>0.45833333333333331</v>
      </c>
      <c r="N115" s="31" t="s">
        <v>63</v>
      </c>
      <c r="O115" s="5" t="s">
        <v>56</v>
      </c>
      <c r="P115" s="5" t="s">
        <v>56</v>
      </c>
      <c r="Q115" s="9" t="s">
        <v>74</v>
      </c>
    </row>
    <row r="116" spans="1:18" x14ac:dyDescent="0.3">
      <c r="A116" s="5" t="s">
        <v>3</v>
      </c>
      <c r="B116" s="141" t="s">
        <v>29</v>
      </c>
      <c r="C116" s="141" t="s">
        <v>110</v>
      </c>
      <c r="D116" s="13">
        <v>470727</v>
      </c>
      <c r="E116" s="13">
        <v>8626856</v>
      </c>
      <c r="F116" s="16">
        <v>1</v>
      </c>
      <c r="G116" s="23">
        <v>42699</v>
      </c>
      <c r="H116" s="15">
        <v>0.52569444444444446</v>
      </c>
      <c r="I116" s="14">
        <v>42703</v>
      </c>
      <c r="J116" s="15">
        <v>0.52222222222222225</v>
      </c>
      <c r="K116" s="13" t="s">
        <v>15</v>
      </c>
      <c r="L116" s="22">
        <v>42703</v>
      </c>
      <c r="M116" s="8">
        <v>0.52222222222222225</v>
      </c>
      <c r="N116" s="31" t="s">
        <v>63</v>
      </c>
      <c r="O116" s="5" t="s">
        <v>56</v>
      </c>
      <c r="P116" s="5" t="s">
        <v>56</v>
      </c>
      <c r="Q116" s="9" t="s">
        <v>74</v>
      </c>
    </row>
    <row r="117" spans="1:18" x14ac:dyDescent="0.3">
      <c r="A117" s="5" t="s">
        <v>3</v>
      </c>
      <c r="B117" s="141" t="s">
        <v>31</v>
      </c>
      <c r="C117" s="141" t="s">
        <v>110</v>
      </c>
      <c r="D117" s="5">
        <v>470759</v>
      </c>
      <c r="E117" s="5">
        <v>8626936</v>
      </c>
      <c r="F117" s="16">
        <v>1</v>
      </c>
      <c r="G117" s="23">
        <v>42699</v>
      </c>
      <c r="H117" s="8">
        <v>0.50694444444444398</v>
      </c>
      <c r="I117" s="14">
        <v>42703</v>
      </c>
      <c r="J117" s="15">
        <v>0.50624999999999998</v>
      </c>
      <c r="K117" s="13" t="s">
        <v>15</v>
      </c>
      <c r="L117" s="22">
        <v>42703</v>
      </c>
      <c r="M117" s="8">
        <v>0.50624999999999998</v>
      </c>
      <c r="N117" s="31" t="s">
        <v>63</v>
      </c>
      <c r="O117" s="5" t="s">
        <v>56</v>
      </c>
      <c r="P117" s="5" t="s">
        <v>56</v>
      </c>
      <c r="Q117" s="9" t="s">
        <v>74</v>
      </c>
    </row>
    <row r="118" spans="1:18" x14ac:dyDescent="0.3">
      <c r="A118" s="5" t="s">
        <v>3</v>
      </c>
      <c r="B118" s="137" t="s">
        <v>26</v>
      </c>
      <c r="C118" s="137" t="s">
        <v>110</v>
      </c>
      <c r="D118" s="5">
        <v>470744</v>
      </c>
      <c r="E118" s="5">
        <v>8626999</v>
      </c>
      <c r="F118" s="16">
        <v>1</v>
      </c>
      <c r="G118" s="7">
        <v>42699</v>
      </c>
      <c r="H118" s="8">
        <v>0.49236111111111108</v>
      </c>
      <c r="I118" s="7">
        <f t="shared" ref="I118" si="21">G118+4</f>
        <v>42703</v>
      </c>
      <c r="J118" s="8">
        <v>0.48749999999999999</v>
      </c>
      <c r="K118" s="5" t="s">
        <v>15</v>
      </c>
      <c r="L118" s="22">
        <v>42703</v>
      </c>
      <c r="M118" s="8">
        <v>0.48749999999999999</v>
      </c>
      <c r="N118" s="31" t="s">
        <v>63</v>
      </c>
      <c r="O118" s="5" t="s">
        <v>56</v>
      </c>
      <c r="P118" s="5" t="s">
        <v>56</v>
      </c>
      <c r="Q118" s="9" t="s">
        <v>74</v>
      </c>
    </row>
    <row r="119" spans="1:18" x14ac:dyDescent="0.3">
      <c r="A119" s="12" t="s">
        <v>3</v>
      </c>
      <c r="B119" s="139" t="s">
        <v>34</v>
      </c>
      <c r="C119" s="139" t="s">
        <v>35</v>
      </c>
      <c r="D119" s="13">
        <v>469846</v>
      </c>
      <c r="E119" s="13">
        <v>8627238</v>
      </c>
      <c r="F119" s="16">
        <v>1</v>
      </c>
      <c r="G119" s="14">
        <v>42699</v>
      </c>
      <c r="H119" s="15">
        <v>0.72013888888888899</v>
      </c>
      <c r="I119" s="14">
        <v>42703</v>
      </c>
      <c r="J119" s="15">
        <v>0.7270833333333333</v>
      </c>
      <c r="K119" s="13" t="s">
        <v>15</v>
      </c>
      <c r="L119" s="22">
        <v>42703</v>
      </c>
      <c r="M119" s="8">
        <v>0.7270833333333333</v>
      </c>
      <c r="N119" s="31" t="s">
        <v>63</v>
      </c>
      <c r="O119" s="5" t="s">
        <v>56</v>
      </c>
      <c r="P119" s="5" t="s">
        <v>56</v>
      </c>
      <c r="Q119" s="9" t="s">
        <v>74</v>
      </c>
    </row>
    <row r="120" spans="1:18" x14ac:dyDescent="0.3">
      <c r="A120" s="12" t="s">
        <v>3</v>
      </c>
      <c r="B120" s="139" t="s">
        <v>46</v>
      </c>
      <c r="C120" s="139" t="s">
        <v>35</v>
      </c>
      <c r="D120" s="13">
        <v>469815</v>
      </c>
      <c r="E120" s="13">
        <v>8627318</v>
      </c>
      <c r="F120" s="16">
        <v>1</v>
      </c>
      <c r="G120" s="14">
        <v>42699</v>
      </c>
      <c r="H120" s="15">
        <v>0.72499999999999998</v>
      </c>
      <c r="I120" s="14">
        <v>42703</v>
      </c>
      <c r="J120" s="15">
        <v>0.72916666666666663</v>
      </c>
      <c r="K120" s="13" t="s">
        <v>15</v>
      </c>
      <c r="L120" s="22">
        <v>42703</v>
      </c>
      <c r="M120" s="8">
        <v>0.72916666666666663</v>
      </c>
      <c r="N120" s="31" t="s">
        <v>63</v>
      </c>
      <c r="O120" s="5" t="s">
        <v>56</v>
      </c>
      <c r="P120" s="5" t="s">
        <v>56</v>
      </c>
      <c r="Q120" s="9" t="s">
        <v>74</v>
      </c>
    </row>
    <row r="121" spans="1:18" x14ac:dyDescent="0.3">
      <c r="A121" s="12" t="s">
        <v>3</v>
      </c>
      <c r="B121" s="139" t="s">
        <v>48</v>
      </c>
      <c r="C121" s="139" t="s">
        <v>35</v>
      </c>
      <c r="D121" s="13">
        <v>469792</v>
      </c>
      <c r="E121" s="13">
        <v>8627425</v>
      </c>
      <c r="F121" s="16">
        <v>1</v>
      </c>
      <c r="G121" s="14">
        <v>42699</v>
      </c>
      <c r="H121" s="15">
        <v>0.73333333333333339</v>
      </c>
      <c r="I121" s="14">
        <v>42703</v>
      </c>
      <c r="J121" s="8">
        <v>0.73263888888888884</v>
      </c>
      <c r="K121" s="13" t="s">
        <v>15</v>
      </c>
      <c r="L121" s="22">
        <v>42703</v>
      </c>
      <c r="M121" s="8">
        <v>0.73263888888888884</v>
      </c>
      <c r="N121" s="31" t="s">
        <v>63</v>
      </c>
      <c r="O121" s="5" t="s">
        <v>56</v>
      </c>
      <c r="P121" s="5" t="s">
        <v>56</v>
      </c>
      <c r="Q121" s="9" t="s">
        <v>74</v>
      </c>
    </row>
    <row r="122" spans="1:18" ht="28.8" customHeight="1" x14ac:dyDescent="0.3">
      <c r="A122" s="164" t="s">
        <v>3</v>
      </c>
      <c r="B122" s="164" t="s">
        <v>283</v>
      </c>
      <c r="C122" s="164" t="s">
        <v>283</v>
      </c>
      <c r="D122" s="164" t="s">
        <v>283</v>
      </c>
      <c r="E122" s="164" t="s">
        <v>283</v>
      </c>
      <c r="F122" s="164" t="s">
        <v>283</v>
      </c>
      <c r="G122" s="164" t="s">
        <v>283</v>
      </c>
      <c r="H122" s="164" t="s">
        <v>283</v>
      </c>
      <c r="I122" s="164" t="s">
        <v>283</v>
      </c>
      <c r="J122" s="164" t="s">
        <v>283</v>
      </c>
      <c r="K122" s="164" t="s">
        <v>283</v>
      </c>
      <c r="L122" s="165" t="s">
        <v>283</v>
      </c>
      <c r="M122" s="164" t="s">
        <v>283</v>
      </c>
      <c r="N122" s="164" t="s">
        <v>283</v>
      </c>
      <c r="O122" s="164" t="s">
        <v>283</v>
      </c>
      <c r="P122" s="164" t="s">
        <v>283</v>
      </c>
      <c r="Q122" s="166" t="s">
        <v>284</v>
      </c>
      <c r="R122" s="167"/>
    </row>
    <row r="123" spans="1:18" x14ac:dyDescent="0.3">
      <c r="A123" s="18" t="s">
        <v>3</v>
      </c>
      <c r="B123" s="135" t="s">
        <v>13</v>
      </c>
      <c r="C123" s="135" t="s">
        <v>14</v>
      </c>
      <c r="D123" s="18">
        <v>470603</v>
      </c>
      <c r="E123" s="18">
        <v>8627318</v>
      </c>
      <c r="F123" s="19">
        <v>2</v>
      </c>
      <c r="G123" s="20">
        <v>42705</v>
      </c>
      <c r="H123" s="21">
        <v>0.48333333333333334</v>
      </c>
      <c r="I123" s="20">
        <v>42709</v>
      </c>
      <c r="J123" s="8"/>
      <c r="K123" s="18" t="s">
        <v>15</v>
      </c>
      <c r="L123" s="42">
        <v>42706</v>
      </c>
      <c r="M123" s="43" t="s">
        <v>167</v>
      </c>
      <c r="N123" s="44" t="s">
        <v>25</v>
      </c>
      <c r="O123" s="51">
        <v>16.95</v>
      </c>
      <c r="P123" s="51">
        <v>1.0940000000000001</v>
      </c>
      <c r="Q123" s="9" t="s">
        <v>168</v>
      </c>
    </row>
    <row r="124" spans="1:18" x14ac:dyDescent="0.3">
      <c r="A124" s="45" t="s">
        <v>3</v>
      </c>
      <c r="B124" s="136" t="s">
        <v>13</v>
      </c>
      <c r="C124" s="136" t="s">
        <v>14</v>
      </c>
      <c r="D124" s="45">
        <v>470603</v>
      </c>
      <c r="E124" s="45">
        <v>8627318</v>
      </c>
      <c r="F124" s="46">
        <v>2</v>
      </c>
      <c r="G124" s="22">
        <v>42705</v>
      </c>
      <c r="H124" s="47">
        <v>0.48333333333333334</v>
      </c>
      <c r="I124" s="22">
        <v>42709</v>
      </c>
      <c r="J124" s="47"/>
      <c r="K124" s="45" t="s">
        <v>15</v>
      </c>
      <c r="L124" s="48">
        <v>42706</v>
      </c>
      <c r="M124" s="49" t="s">
        <v>167</v>
      </c>
      <c r="N124" s="50" t="s">
        <v>25</v>
      </c>
      <c r="O124" s="16">
        <v>17.38</v>
      </c>
      <c r="P124" s="16">
        <v>1.1000000000000001</v>
      </c>
      <c r="Q124" s="9" t="s">
        <v>169</v>
      </c>
    </row>
    <row r="125" spans="1:18" x14ac:dyDescent="0.3">
      <c r="A125" s="45" t="s">
        <v>3</v>
      </c>
      <c r="B125" s="136" t="s">
        <v>13</v>
      </c>
      <c r="C125" s="136" t="s">
        <v>14</v>
      </c>
      <c r="D125" s="45">
        <v>470603</v>
      </c>
      <c r="E125" s="45">
        <v>8627318</v>
      </c>
      <c r="F125" s="46">
        <v>2</v>
      </c>
      <c r="G125" s="22">
        <v>42705</v>
      </c>
      <c r="H125" s="47">
        <v>0.48333333333333334</v>
      </c>
      <c r="I125" s="22">
        <v>42709</v>
      </c>
      <c r="J125" s="47"/>
      <c r="K125" s="45" t="s">
        <v>15</v>
      </c>
      <c r="L125" s="48">
        <v>42706</v>
      </c>
      <c r="M125" s="49" t="s">
        <v>167</v>
      </c>
      <c r="N125" s="50" t="s">
        <v>25</v>
      </c>
      <c r="O125" s="16">
        <v>17.3</v>
      </c>
      <c r="P125" s="16">
        <v>1.161</v>
      </c>
      <c r="Q125" s="9" t="s">
        <v>169</v>
      </c>
    </row>
    <row r="126" spans="1:18" x14ac:dyDescent="0.3">
      <c r="A126" s="45" t="s">
        <v>3</v>
      </c>
      <c r="B126" s="136" t="s">
        <v>13</v>
      </c>
      <c r="C126" s="136" t="s">
        <v>14</v>
      </c>
      <c r="D126" s="45">
        <v>470603</v>
      </c>
      <c r="E126" s="45">
        <v>8627318</v>
      </c>
      <c r="F126" s="46">
        <v>2</v>
      </c>
      <c r="G126" s="22">
        <v>42705</v>
      </c>
      <c r="H126" s="47">
        <v>0.483333333333333</v>
      </c>
      <c r="I126" s="22">
        <v>42709</v>
      </c>
      <c r="J126" s="47"/>
      <c r="K126" s="45" t="s">
        <v>15</v>
      </c>
      <c r="L126" s="48">
        <v>42706</v>
      </c>
      <c r="M126" s="49" t="s">
        <v>167</v>
      </c>
      <c r="N126" s="50" t="s">
        <v>25</v>
      </c>
      <c r="O126" s="4">
        <v>16.48</v>
      </c>
      <c r="P126" s="4">
        <v>0.91600000000000004</v>
      </c>
      <c r="Q126" s="9" t="s">
        <v>169</v>
      </c>
    </row>
    <row r="127" spans="1:18" x14ac:dyDescent="0.3">
      <c r="A127" s="45" t="s">
        <v>3</v>
      </c>
      <c r="B127" s="136" t="s">
        <v>13</v>
      </c>
      <c r="C127" s="136" t="s">
        <v>14</v>
      </c>
      <c r="D127" s="45">
        <v>470603</v>
      </c>
      <c r="E127" s="45">
        <v>8627318</v>
      </c>
      <c r="F127" s="46">
        <v>2</v>
      </c>
      <c r="G127" s="22">
        <v>42705</v>
      </c>
      <c r="H127" s="47">
        <v>0.483333333333333</v>
      </c>
      <c r="I127" s="22">
        <v>42709</v>
      </c>
      <c r="J127" s="47"/>
      <c r="K127" s="45" t="s">
        <v>15</v>
      </c>
      <c r="L127" s="48">
        <v>42706</v>
      </c>
      <c r="M127" s="49" t="s">
        <v>167</v>
      </c>
      <c r="N127" s="50" t="s">
        <v>25</v>
      </c>
      <c r="O127" s="16">
        <v>14.1</v>
      </c>
      <c r="P127" s="16">
        <v>0.85099999999999998</v>
      </c>
      <c r="Q127" s="9" t="s">
        <v>169</v>
      </c>
    </row>
    <row r="128" spans="1:18" x14ac:dyDescent="0.3">
      <c r="A128" s="45" t="s">
        <v>3</v>
      </c>
      <c r="B128" s="136" t="s">
        <v>13</v>
      </c>
      <c r="C128" s="136" t="s">
        <v>14</v>
      </c>
      <c r="D128" s="45">
        <v>470603</v>
      </c>
      <c r="E128" s="45">
        <v>8627318</v>
      </c>
      <c r="F128" s="46">
        <v>2</v>
      </c>
      <c r="G128" s="22">
        <v>42705</v>
      </c>
      <c r="H128" s="47">
        <v>0.483333333333333</v>
      </c>
      <c r="I128" s="22">
        <v>42709</v>
      </c>
      <c r="J128" s="47"/>
      <c r="K128" s="45" t="s">
        <v>15</v>
      </c>
      <c r="L128" s="48">
        <v>42706</v>
      </c>
      <c r="M128" s="49" t="s">
        <v>167</v>
      </c>
      <c r="N128" s="50" t="s">
        <v>41</v>
      </c>
      <c r="O128" s="52">
        <v>18.899999999999999</v>
      </c>
      <c r="P128" s="52">
        <v>0.307</v>
      </c>
      <c r="Q128" s="9" t="s">
        <v>169</v>
      </c>
    </row>
    <row r="129" spans="1:17" x14ac:dyDescent="0.3">
      <c r="A129" s="45" t="s">
        <v>3</v>
      </c>
      <c r="B129" s="136" t="s">
        <v>13</v>
      </c>
      <c r="C129" s="136" t="s">
        <v>14</v>
      </c>
      <c r="D129" s="45">
        <v>470603</v>
      </c>
      <c r="E129" s="45">
        <v>8627318</v>
      </c>
      <c r="F129" s="46">
        <v>2</v>
      </c>
      <c r="G129" s="22">
        <v>42705</v>
      </c>
      <c r="H129" s="47">
        <v>0.483333333333333</v>
      </c>
      <c r="I129" s="22">
        <v>42709</v>
      </c>
      <c r="J129" s="47"/>
      <c r="K129" s="45" t="s">
        <v>15</v>
      </c>
      <c r="L129" s="48">
        <v>42706</v>
      </c>
      <c r="M129" s="49" t="s">
        <v>167</v>
      </c>
      <c r="N129" s="50" t="s">
        <v>16</v>
      </c>
      <c r="O129" s="52">
        <v>8.3000000000000007</v>
      </c>
      <c r="P129" s="52">
        <v>0.13600000000000001</v>
      </c>
      <c r="Q129" s="9" t="s">
        <v>169</v>
      </c>
    </row>
    <row r="130" spans="1:17" x14ac:dyDescent="0.3">
      <c r="A130" s="45" t="s">
        <v>3</v>
      </c>
      <c r="B130" s="136" t="s">
        <v>13</v>
      </c>
      <c r="C130" s="136" t="s">
        <v>14</v>
      </c>
      <c r="D130" s="45">
        <v>470603</v>
      </c>
      <c r="E130" s="45">
        <v>8627318</v>
      </c>
      <c r="F130" s="46">
        <v>2</v>
      </c>
      <c r="G130" s="22">
        <v>42705</v>
      </c>
      <c r="H130" s="47">
        <v>0.483333333333333</v>
      </c>
      <c r="I130" s="22">
        <v>42709</v>
      </c>
      <c r="J130" s="47"/>
      <c r="K130" s="45" t="s">
        <v>15</v>
      </c>
      <c r="L130" s="48">
        <v>42706</v>
      </c>
      <c r="M130" s="49" t="s">
        <v>167</v>
      </c>
      <c r="N130" s="50" t="s">
        <v>16</v>
      </c>
      <c r="O130" s="52">
        <v>8.4</v>
      </c>
      <c r="P130" s="52">
        <v>0.23499999999999999</v>
      </c>
      <c r="Q130" s="9" t="s">
        <v>169</v>
      </c>
    </row>
    <row r="131" spans="1:17" x14ac:dyDescent="0.3">
      <c r="A131" s="45" t="s">
        <v>3</v>
      </c>
      <c r="B131" s="136" t="s">
        <v>13</v>
      </c>
      <c r="C131" s="136" t="s">
        <v>14</v>
      </c>
      <c r="D131" s="45">
        <v>470603</v>
      </c>
      <c r="E131" s="45">
        <v>8627318</v>
      </c>
      <c r="F131" s="46">
        <v>2</v>
      </c>
      <c r="G131" s="22">
        <v>42705</v>
      </c>
      <c r="H131" s="47">
        <v>0.483333333333333</v>
      </c>
      <c r="I131" s="22">
        <v>42709</v>
      </c>
      <c r="J131" s="47"/>
      <c r="K131" s="45" t="s">
        <v>15</v>
      </c>
      <c r="L131" s="48">
        <v>42706</v>
      </c>
      <c r="M131" s="49" t="s">
        <v>167</v>
      </c>
      <c r="N131" s="50" t="s">
        <v>16</v>
      </c>
      <c r="O131" s="52">
        <v>8.8000000000000007</v>
      </c>
      <c r="P131" s="52">
        <v>0.22700000000000001</v>
      </c>
      <c r="Q131" s="9" t="s">
        <v>169</v>
      </c>
    </row>
    <row r="132" spans="1:17" x14ac:dyDescent="0.3">
      <c r="A132" s="45" t="s">
        <v>3</v>
      </c>
      <c r="B132" s="136" t="s">
        <v>13</v>
      </c>
      <c r="C132" s="136" t="s">
        <v>14</v>
      </c>
      <c r="D132" s="45">
        <v>470603</v>
      </c>
      <c r="E132" s="45">
        <v>8627318</v>
      </c>
      <c r="F132" s="46">
        <v>2</v>
      </c>
      <c r="G132" s="22">
        <v>42705</v>
      </c>
      <c r="H132" s="47">
        <v>0.483333333333333</v>
      </c>
      <c r="I132" s="22">
        <v>42709</v>
      </c>
      <c r="J132" s="47"/>
      <c r="K132" s="45" t="s">
        <v>15</v>
      </c>
      <c r="L132" s="48">
        <v>42706</v>
      </c>
      <c r="M132" s="49" t="s">
        <v>167</v>
      </c>
      <c r="N132" s="50" t="s">
        <v>16</v>
      </c>
      <c r="O132" s="52">
        <v>9.1999999999999993</v>
      </c>
      <c r="P132" s="52">
        <v>0.20300000000000001</v>
      </c>
      <c r="Q132" s="9" t="s">
        <v>169</v>
      </c>
    </row>
    <row r="133" spans="1:17" x14ac:dyDescent="0.3">
      <c r="A133" s="45" t="s">
        <v>3</v>
      </c>
      <c r="B133" s="136" t="s">
        <v>13</v>
      </c>
      <c r="C133" s="136" t="s">
        <v>14</v>
      </c>
      <c r="D133" s="45">
        <v>470603</v>
      </c>
      <c r="E133" s="45">
        <v>8627318</v>
      </c>
      <c r="F133" s="46">
        <v>2</v>
      </c>
      <c r="G133" s="22">
        <v>42705</v>
      </c>
      <c r="H133" s="47">
        <v>0.483333333333333</v>
      </c>
      <c r="I133" s="22">
        <v>42709</v>
      </c>
      <c r="J133" s="47"/>
      <c r="K133" s="45" t="s">
        <v>15</v>
      </c>
      <c r="L133" s="48">
        <v>42706</v>
      </c>
      <c r="M133" s="49" t="s">
        <v>167</v>
      </c>
      <c r="N133" s="50" t="s">
        <v>16</v>
      </c>
      <c r="O133" s="52">
        <v>8.5500000000000007</v>
      </c>
      <c r="P133" s="52">
        <v>1.51</v>
      </c>
      <c r="Q133" s="9" t="s">
        <v>169</v>
      </c>
    </row>
    <row r="134" spans="1:17" x14ac:dyDescent="0.3">
      <c r="A134" s="45" t="s">
        <v>3</v>
      </c>
      <c r="B134" s="136" t="s">
        <v>13</v>
      </c>
      <c r="C134" s="136" t="s">
        <v>14</v>
      </c>
      <c r="D134" s="45">
        <v>470603</v>
      </c>
      <c r="E134" s="45">
        <v>8627318</v>
      </c>
      <c r="F134" s="46">
        <v>2</v>
      </c>
      <c r="G134" s="22">
        <v>42705</v>
      </c>
      <c r="H134" s="47">
        <v>0.483333333333333</v>
      </c>
      <c r="I134" s="22">
        <v>42709</v>
      </c>
      <c r="J134" s="47"/>
      <c r="K134" s="45" t="s">
        <v>15</v>
      </c>
      <c r="L134" s="48">
        <v>42706</v>
      </c>
      <c r="M134" s="49" t="s">
        <v>167</v>
      </c>
      <c r="N134" s="50" t="s">
        <v>41</v>
      </c>
      <c r="O134" s="52">
        <v>8.3000000000000007</v>
      </c>
      <c r="P134" s="52">
        <v>0.30499999999999999</v>
      </c>
      <c r="Q134" s="9" t="s">
        <v>169</v>
      </c>
    </row>
    <row r="135" spans="1:17" x14ac:dyDescent="0.3">
      <c r="A135" s="45" t="s">
        <v>3</v>
      </c>
      <c r="B135" s="136" t="s">
        <v>13</v>
      </c>
      <c r="C135" s="136" t="s">
        <v>14</v>
      </c>
      <c r="D135" s="45">
        <v>470603</v>
      </c>
      <c r="E135" s="45">
        <v>8627318</v>
      </c>
      <c r="F135" s="46">
        <v>2</v>
      </c>
      <c r="G135" s="22">
        <v>42705</v>
      </c>
      <c r="H135" s="47">
        <v>0.483333333333333</v>
      </c>
      <c r="I135" s="22">
        <v>42709</v>
      </c>
      <c r="J135" s="47"/>
      <c r="K135" s="45" t="s">
        <v>15</v>
      </c>
      <c r="L135" s="48">
        <v>42706</v>
      </c>
      <c r="M135" s="49" t="s">
        <v>167</v>
      </c>
      <c r="N135" s="50" t="s">
        <v>41</v>
      </c>
      <c r="O135" s="52">
        <v>7.6</v>
      </c>
      <c r="P135" s="52">
        <v>0.17699999999999999</v>
      </c>
      <c r="Q135" s="9" t="s">
        <v>169</v>
      </c>
    </row>
    <row r="136" spans="1:17" x14ac:dyDescent="0.3">
      <c r="A136" s="45" t="s">
        <v>3</v>
      </c>
      <c r="B136" s="136" t="s">
        <v>13</v>
      </c>
      <c r="C136" s="136" t="s">
        <v>14</v>
      </c>
      <c r="D136" s="45">
        <v>470603</v>
      </c>
      <c r="E136" s="45">
        <v>8627318</v>
      </c>
      <c r="F136" s="46">
        <v>2</v>
      </c>
      <c r="G136" s="22">
        <v>42705</v>
      </c>
      <c r="H136" s="47">
        <v>0.483333333333333</v>
      </c>
      <c r="I136" s="22">
        <v>42709</v>
      </c>
      <c r="J136" s="47"/>
      <c r="K136" s="45" t="s">
        <v>15</v>
      </c>
      <c r="L136" s="48">
        <v>42706</v>
      </c>
      <c r="M136" s="49" t="s">
        <v>167</v>
      </c>
      <c r="N136" s="50" t="s">
        <v>41</v>
      </c>
      <c r="O136" s="52">
        <v>7.45</v>
      </c>
      <c r="P136" s="52">
        <v>0.129</v>
      </c>
      <c r="Q136" s="9" t="s">
        <v>169</v>
      </c>
    </row>
    <row r="137" spans="1:17" x14ac:dyDescent="0.3">
      <c r="A137" s="45" t="s">
        <v>3</v>
      </c>
      <c r="B137" s="136" t="s">
        <v>13</v>
      </c>
      <c r="C137" s="136" t="s">
        <v>14</v>
      </c>
      <c r="D137" s="45">
        <v>470603</v>
      </c>
      <c r="E137" s="45">
        <v>8627318</v>
      </c>
      <c r="F137" s="46">
        <v>2</v>
      </c>
      <c r="G137" s="22">
        <v>42705</v>
      </c>
      <c r="H137" s="47">
        <v>0.483333333333333</v>
      </c>
      <c r="I137" s="22">
        <v>42709</v>
      </c>
      <c r="J137" s="47"/>
      <c r="K137" s="45" t="s">
        <v>15</v>
      </c>
      <c r="L137" s="48">
        <v>42706</v>
      </c>
      <c r="M137" s="49" t="s">
        <v>167</v>
      </c>
      <c r="N137" s="50" t="s">
        <v>41</v>
      </c>
      <c r="O137" s="52">
        <v>6.98</v>
      </c>
      <c r="P137" s="52">
        <v>0.127</v>
      </c>
      <c r="Q137" s="9" t="s">
        <v>169</v>
      </c>
    </row>
    <row r="138" spans="1:17" x14ac:dyDescent="0.3">
      <c r="A138" s="45" t="s">
        <v>3</v>
      </c>
      <c r="B138" s="136" t="s">
        <v>13</v>
      </c>
      <c r="C138" s="136" t="s">
        <v>14</v>
      </c>
      <c r="D138" s="45">
        <v>470603</v>
      </c>
      <c r="E138" s="45">
        <v>8627318</v>
      </c>
      <c r="F138" s="46">
        <v>2</v>
      </c>
      <c r="G138" s="22">
        <v>42705</v>
      </c>
      <c r="H138" s="47">
        <v>0.483333333333333</v>
      </c>
      <c r="I138" s="22">
        <v>42709</v>
      </c>
      <c r="J138" s="47"/>
      <c r="K138" s="45" t="s">
        <v>15</v>
      </c>
      <c r="L138" s="48">
        <v>42706</v>
      </c>
      <c r="M138" s="49" t="s">
        <v>167</v>
      </c>
      <c r="N138" s="38" t="s">
        <v>170</v>
      </c>
      <c r="O138" s="52">
        <v>4.2</v>
      </c>
      <c r="P138" s="52">
        <v>2.4E-2</v>
      </c>
      <c r="Q138" s="9" t="s">
        <v>171</v>
      </c>
    </row>
    <row r="139" spans="1:17" x14ac:dyDescent="0.3">
      <c r="A139" s="45" t="s">
        <v>3</v>
      </c>
      <c r="B139" s="136" t="s">
        <v>13</v>
      </c>
      <c r="C139" s="136" t="s">
        <v>14</v>
      </c>
      <c r="D139" s="45">
        <v>470603</v>
      </c>
      <c r="E139" s="45">
        <v>8627318</v>
      </c>
      <c r="F139" s="46">
        <v>2</v>
      </c>
      <c r="G139" s="22">
        <v>42705</v>
      </c>
      <c r="H139" s="47">
        <v>0.483333333333333</v>
      </c>
      <c r="I139" s="22">
        <v>42709</v>
      </c>
      <c r="J139" s="47"/>
      <c r="K139" s="45" t="s">
        <v>15</v>
      </c>
      <c r="L139" s="48">
        <v>42706</v>
      </c>
      <c r="M139" s="49" t="s">
        <v>167</v>
      </c>
      <c r="N139" s="50" t="s">
        <v>172</v>
      </c>
      <c r="O139" s="52">
        <v>4.8099999999999996</v>
      </c>
      <c r="P139" s="52">
        <v>2.5999999999999999E-2</v>
      </c>
      <c r="Q139" s="9" t="s">
        <v>173</v>
      </c>
    </row>
    <row r="140" spans="1:17" x14ac:dyDescent="0.3">
      <c r="A140" s="45" t="s">
        <v>3</v>
      </c>
      <c r="B140" s="136" t="s">
        <v>13</v>
      </c>
      <c r="C140" s="136" t="s">
        <v>14</v>
      </c>
      <c r="D140" s="45">
        <v>470603</v>
      </c>
      <c r="E140" s="45">
        <v>8627318</v>
      </c>
      <c r="F140" s="46">
        <v>2</v>
      </c>
      <c r="G140" s="22">
        <v>42705</v>
      </c>
      <c r="H140" s="47">
        <v>0.483333333333333</v>
      </c>
      <c r="I140" s="22">
        <v>42709</v>
      </c>
      <c r="J140" s="47"/>
      <c r="K140" s="45" t="s">
        <v>15</v>
      </c>
      <c r="L140" s="48">
        <v>42706</v>
      </c>
      <c r="M140" s="49" t="s">
        <v>167</v>
      </c>
      <c r="N140" s="50" t="s">
        <v>22</v>
      </c>
      <c r="O140" s="52">
        <v>4.3</v>
      </c>
      <c r="P140" s="52">
        <v>1.4E-2</v>
      </c>
      <c r="Q140" s="9" t="s">
        <v>173</v>
      </c>
    </row>
    <row r="141" spans="1:17" x14ac:dyDescent="0.3">
      <c r="A141" s="45" t="s">
        <v>3</v>
      </c>
      <c r="B141" s="136" t="s">
        <v>13</v>
      </c>
      <c r="C141" s="136" t="s">
        <v>14</v>
      </c>
      <c r="D141" s="45">
        <v>470603</v>
      </c>
      <c r="E141" s="45">
        <v>8627318</v>
      </c>
      <c r="F141" s="46">
        <v>2</v>
      </c>
      <c r="G141" s="22">
        <v>42705</v>
      </c>
      <c r="H141" s="47">
        <v>0.483333333333333</v>
      </c>
      <c r="I141" s="22">
        <v>42709</v>
      </c>
      <c r="J141" s="47"/>
      <c r="K141" s="45" t="s">
        <v>15</v>
      </c>
      <c r="L141" s="48">
        <v>42706</v>
      </c>
      <c r="M141" s="49" t="s">
        <v>167</v>
      </c>
      <c r="N141" s="50" t="s">
        <v>22</v>
      </c>
      <c r="O141" s="52">
        <v>4.2</v>
      </c>
      <c r="P141" s="52">
        <v>2.1000000000000001E-2</v>
      </c>
      <c r="Q141" s="9" t="s">
        <v>173</v>
      </c>
    </row>
    <row r="142" spans="1:17" x14ac:dyDescent="0.3">
      <c r="A142" s="45" t="s">
        <v>3</v>
      </c>
      <c r="B142" s="136" t="s">
        <v>13</v>
      </c>
      <c r="C142" s="136" t="s">
        <v>14</v>
      </c>
      <c r="D142" s="45">
        <v>470603</v>
      </c>
      <c r="E142" s="45">
        <v>8627318</v>
      </c>
      <c r="F142" s="46">
        <v>2</v>
      </c>
      <c r="G142" s="22">
        <v>42705</v>
      </c>
      <c r="H142" s="47">
        <v>0.483333333333333</v>
      </c>
      <c r="I142" s="22">
        <v>42709</v>
      </c>
      <c r="J142" s="47"/>
      <c r="K142" s="45" t="s">
        <v>15</v>
      </c>
      <c r="L142" s="48">
        <v>42706</v>
      </c>
      <c r="M142" s="49" t="s">
        <v>167</v>
      </c>
      <c r="N142" s="38" t="s">
        <v>174</v>
      </c>
      <c r="O142" s="52">
        <v>4.59</v>
      </c>
      <c r="P142" s="52">
        <v>3.3000000000000002E-2</v>
      </c>
      <c r="Q142" s="39" t="s">
        <v>175</v>
      </c>
    </row>
    <row r="143" spans="1:17" x14ac:dyDescent="0.3">
      <c r="A143" s="45" t="s">
        <v>3</v>
      </c>
      <c r="B143" s="136" t="s">
        <v>13</v>
      </c>
      <c r="C143" s="136" t="s">
        <v>14</v>
      </c>
      <c r="D143" s="45">
        <v>470603</v>
      </c>
      <c r="E143" s="45">
        <v>8627318</v>
      </c>
      <c r="F143" s="46">
        <v>2</v>
      </c>
      <c r="G143" s="22">
        <v>42705</v>
      </c>
      <c r="H143" s="47">
        <v>0.483333333333333</v>
      </c>
      <c r="I143" s="22">
        <v>42709</v>
      </c>
      <c r="J143" s="47"/>
      <c r="K143" s="45" t="s">
        <v>15</v>
      </c>
      <c r="L143" s="48">
        <v>42706</v>
      </c>
      <c r="M143" s="49" t="s">
        <v>167</v>
      </c>
      <c r="N143" s="50" t="s">
        <v>40</v>
      </c>
      <c r="O143" s="52">
        <v>5.99</v>
      </c>
      <c r="P143" s="52">
        <v>0.11899999999999999</v>
      </c>
      <c r="Q143" s="9" t="s">
        <v>169</v>
      </c>
    </row>
    <row r="144" spans="1:17" x14ac:dyDescent="0.3">
      <c r="A144" s="45" t="s">
        <v>3</v>
      </c>
      <c r="B144" s="136" t="s">
        <v>13</v>
      </c>
      <c r="C144" s="136" t="s">
        <v>14</v>
      </c>
      <c r="D144" s="45">
        <v>470603</v>
      </c>
      <c r="E144" s="45">
        <v>8627318</v>
      </c>
      <c r="F144" s="46">
        <v>2</v>
      </c>
      <c r="G144" s="22">
        <v>42705</v>
      </c>
      <c r="H144" s="47">
        <v>0.483333333333333</v>
      </c>
      <c r="I144" s="22">
        <v>42709</v>
      </c>
      <c r="J144" s="47"/>
      <c r="K144" s="45" t="s">
        <v>15</v>
      </c>
      <c r="L144" s="48">
        <v>42706</v>
      </c>
      <c r="M144" s="49" t="s">
        <v>167</v>
      </c>
      <c r="N144" s="38" t="s">
        <v>170</v>
      </c>
      <c r="O144" s="52">
        <v>4.22</v>
      </c>
      <c r="P144" s="52">
        <v>2.9000000000000001E-2</v>
      </c>
      <c r="Q144" s="9" t="s">
        <v>175</v>
      </c>
    </row>
    <row r="145" spans="1:17" x14ac:dyDescent="0.3">
      <c r="A145" s="45" t="s">
        <v>3</v>
      </c>
      <c r="B145" s="136" t="s">
        <v>13</v>
      </c>
      <c r="C145" s="136" t="s">
        <v>14</v>
      </c>
      <c r="D145" s="45">
        <v>470603</v>
      </c>
      <c r="E145" s="45">
        <v>8627318</v>
      </c>
      <c r="F145" s="46">
        <v>2</v>
      </c>
      <c r="G145" s="22">
        <v>42705</v>
      </c>
      <c r="H145" s="47">
        <v>0.483333333333333</v>
      </c>
      <c r="I145" s="22">
        <v>42709</v>
      </c>
      <c r="J145" s="47"/>
      <c r="K145" s="45" t="s">
        <v>15</v>
      </c>
      <c r="L145" s="48">
        <v>42706</v>
      </c>
      <c r="M145" s="49" t="s">
        <v>167</v>
      </c>
      <c r="N145" s="50" t="s">
        <v>176</v>
      </c>
      <c r="O145" s="52">
        <v>5</v>
      </c>
      <c r="P145" s="52">
        <v>3.4000000000000002E-2</v>
      </c>
      <c r="Q145" s="9" t="s">
        <v>169</v>
      </c>
    </row>
    <row r="146" spans="1:17" x14ac:dyDescent="0.3">
      <c r="A146" s="45" t="s">
        <v>3</v>
      </c>
      <c r="B146" s="136" t="s">
        <v>13</v>
      </c>
      <c r="C146" s="136" t="s">
        <v>14</v>
      </c>
      <c r="D146" s="45">
        <v>470603</v>
      </c>
      <c r="E146" s="45">
        <v>8627318</v>
      </c>
      <c r="F146" s="46">
        <v>2</v>
      </c>
      <c r="G146" s="22">
        <v>42705</v>
      </c>
      <c r="H146" s="47">
        <v>0.483333333333333</v>
      </c>
      <c r="I146" s="22">
        <v>42709</v>
      </c>
      <c r="J146" s="47"/>
      <c r="K146" s="45" t="s">
        <v>15</v>
      </c>
      <c r="L146" s="48">
        <v>42706</v>
      </c>
      <c r="M146" s="49" t="s">
        <v>167</v>
      </c>
      <c r="N146" s="38" t="s">
        <v>170</v>
      </c>
      <c r="O146" s="52">
        <v>4.2</v>
      </c>
      <c r="P146" s="52">
        <v>3.7999999999999999E-2</v>
      </c>
      <c r="Q146" s="9" t="s">
        <v>175</v>
      </c>
    </row>
    <row r="147" spans="1:17" x14ac:dyDescent="0.3">
      <c r="A147" s="45" t="s">
        <v>3</v>
      </c>
      <c r="B147" s="136" t="s">
        <v>13</v>
      </c>
      <c r="C147" s="136" t="s">
        <v>14</v>
      </c>
      <c r="D147" s="45">
        <v>470603</v>
      </c>
      <c r="E147" s="45">
        <v>8627318</v>
      </c>
      <c r="F147" s="46">
        <v>2</v>
      </c>
      <c r="G147" s="22">
        <v>42705</v>
      </c>
      <c r="H147" s="47">
        <v>0.483333333333333</v>
      </c>
      <c r="I147" s="22">
        <v>42709</v>
      </c>
      <c r="J147" s="47"/>
      <c r="K147" s="45" t="s">
        <v>15</v>
      </c>
      <c r="L147" s="48">
        <v>42706</v>
      </c>
      <c r="M147" s="49" t="s">
        <v>167</v>
      </c>
      <c r="N147" s="50" t="s">
        <v>40</v>
      </c>
      <c r="O147" s="52">
        <v>6.73</v>
      </c>
      <c r="P147" s="52">
        <v>0.79</v>
      </c>
      <c r="Q147" s="9" t="s">
        <v>169</v>
      </c>
    </row>
    <row r="148" spans="1:17" x14ac:dyDescent="0.3">
      <c r="A148" s="45" t="s">
        <v>3</v>
      </c>
      <c r="B148" s="136" t="s">
        <v>13</v>
      </c>
      <c r="C148" s="136" t="s">
        <v>14</v>
      </c>
      <c r="D148" s="45">
        <v>470603</v>
      </c>
      <c r="E148" s="45">
        <v>8627318</v>
      </c>
      <c r="F148" s="46">
        <v>2</v>
      </c>
      <c r="G148" s="22">
        <v>42705</v>
      </c>
      <c r="H148" s="47">
        <v>0.483333333333333</v>
      </c>
      <c r="I148" s="22">
        <v>42709</v>
      </c>
      <c r="J148" s="47"/>
      <c r="K148" s="45" t="s">
        <v>15</v>
      </c>
      <c r="L148" s="48">
        <v>42706</v>
      </c>
      <c r="M148" s="49" t="s">
        <v>167</v>
      </c>
      <c r="N148" s="38" t="s">
        <v>174</v>
      </c>
      <c r="O148" s="52">
        <v>4.5999999999999996</v>
      </c>
      <c r="P148" s="52">
        <v>4.1000000000000002E-2</v>
      </c>
      <c r="Q148" s="9" t="s">
        <v>177</v>
      </c>
    </row>
    <row r="149" spans="1:17" x14ac:dyDescent="0.3">
      <c r="A149" s="45" t="s">
        <v>3</v>
      </c>
      <c r="B149" s="136" t="s">
        <v>13</v>
      </c>
      <c r="C149" s="136" t="s">
        <v>14</v>
      </c>
      <c r="D149" s="45">
        <v>470603</v>
      </c>
      <c r="E149" s="45">
        <v>8627318</v>
      </c>
      <c r="F149" s="46">
        <v>2</v>
      </c>
      <c r="G149" s="22">
        <v>42705</v>
      </c>
      <c r="H149" s="47">
        <v>0.483333333333333</v>
      </c>
      <c r="I149" s="22">
        <v>42709</v>
      </c>
      <c r="J149" s="47"/>
      <c r="K149" s="45" t="s">
        <v>15</v>
      </c>
      <c r="L149" s="48">
        <v>42706</v>
      </c>
      <c r="M149" s="49" t="s">
        <v>167</v>
      </c>
      <c r="N149" s="50" t="s">
        <v>22</v>
      </c>
      <c r="O149" s="52">
        <v>4</v>
      </c>
      <c r="P149" s="52">
        <v>2.1000000000000001E-2</v>
      </c>
      <c r="Q149" s="9" t="s">
        <v>169</v>
      </c>
    </row>
    <row r="150" spans="1:17" x14ac:dyDescent="0.3">
      <c r="A150" s="45" t="s">
        <v>3</v>
      </c>
      <c r="B150" s="136" t="s">
        <v>13</v>
      </c>
      <c r="C150" s="136" t="s">
        <v>14</v>
      </c>
      <c r="D150" s="45">
        <v>470603</v>
      </c>
      <c r="E150" s="45">
        <v>8627318</v>
      </c>
      <c r="F150" s="46">
        <v>2</v>
      </c>
      <c r="G150" s="22">
        <v>42705</v>
      </c>
      <c r="H150" s="47">
        <v>0.483333333333333</v>
      </c>
      <c r="I150" s="22">
        <v>42709</v>
      </c>
      <c r="J150" s="47"/>
      <c r="K150" s="45" t="s">
        <v>15</v>
      </c>
      <c r="L150" s="48">
        <v>42706</v>
      </c>
      <c r="M150" s="49" t="s">
        <v>167</v>
      </c>
      <c r="N150" s="38" t="s">
        <v>178</v>
      </c>
      <c r="O150" s="33" t="s">
        <v>56</v>
      </c>
      <c r="P150" s="33" t="s">
        <v>56</v>
      </c>
      <c r="Q150" s="9" t="s">
        <v>169</v>
      </c>
    </row>
    <row r="151" spans="1:17" x14ac:dyDescent="0.3">
      <c r="A151" s="45" t="s">
        <v>3</v>
      </c>
      <c r="B151" s="136" t="s">
        <v>13</v>
      </c>
      <c r="C151" s="136" t="s">
        <v>14</v>
      </c>
      <c r="D151" s="45">
        <v>470603</v>
      </c>
      <c r="E151" s="45">
        <v>8627318</v>
      </c>
      <c r="F151" s="46">
        <v>2</v>
      </c>
      <c r="G151" s="22">
        <v>42705</v>
      </c>
      <c r="H151" s="47">
        <v>0.483333333333333</v>
      </c>
      <c r="I151" s="22">
        <v>42709</v>
      </c>
      <c r="J151" s="47"/>
      <c r="K151" s="45" t="s">
        <v>15</v>
      </c>
      <c r="L151" s="48">
        <v>42706</v>
      </c>
      <c r="M151" s="49" t="s">
        <v>167</v>
      </c>
      <c r="N151" s="38" t="s">
        <v>178</v>
      </c>
      <c r="O151" s="33" t="s">
        <v>56</v>
      </c>
      <c r="P151" s="33" t="s">
        <v>56</v>
      </c>
      <c r="Q151" s="9" t="s">
        <v>169</v>
      </c>
    </row>
    <row r="152" spans="1:17" x14ac:dyDescent="0.3">
      <c r="A152" s="5" t="s">
        <v>3</v>
      </c>
      <c r="B152" s="136" t="s">
        <v>17</v>
      </c>
      <c r="C152" s="136" t="s">
        <v>14</v>
      </c>
      <c r="D152" s="5">
        <v>470574</v>
      </c>
      <c r="E152" s="5">
        <v>8627384</v>
      </c>
      <c r="F152" s="16">
        <v>2</v>
      </c>
      <c r="G152" s="22">
        <v>42705</v>
      </c>
      <c r="H152" s="8">
        <v>0.4694444444444445</v>
      </c>
      <c r="I152" s="7">
        <f t="shared" ref="I152:I215" si="22">G152+4</f>
        <v>42709</v>
      </c>
      <c r="J152" s="8"/>
      <c r="K152" s="5" t="s">
        <v>15</v>
      </c>
      <c r="L152" s="22">
        <v>42706</v>
      </c>
      <c r="M152" s="34" t="s">
        <v>179</v>
      </c>
      <c r="N152" s="31" t="s">
        <v>23</v>
      </c>
      <c r="O152" s="5">
        <v>24.38</v>
      </c>
      <c r="P152" s="5">
        <v>5</v>
      </c>
      <c r="Q152" s="10" t="s">
        <v>180</v>
      </c>
    </row>
    <row r="153" spans="1:17" x14ac:dyDescent="0.3">
      <c r="A153" s="5" t="s">
        <v>3</v>
      </c>
      <c r="B153" s="136" t="s">
        <v>17</v>
      </c>
      <c r="C153" s="136" t="s">
        <v>14</v>
      </c>
      <c r="D153" s="5">
        <v>470574</v>
      </c>
      <c r="E153" s="5">
        <v>8627384</v>
      </c>
      <c r="F153" s="16">
        <v>2</v>
      </c>
      <c r="G153" s="22">
        <v>42705</v>
      </c>
      <c r="H153" s="8">
        <v>0.4694444444444445</v>
      </c>
      <c r="I153" s="7">
        <f t="shared" si="22"/>
        <v>42709</v>
      </c>
      <c r="J153" s="8"/>
      <c r="K153" s="5" t="s">
        <v>15</v>
      </c>
      <c r="L153" s="22">
        <v>42706</v>
      </c>
      <c r="M153" s="34" t="s">
        <v>179</v>
      </c>
      <c r="N153" s="31" t="s">
        <v>25</v>
      </c>
      <c r="O153" s="5">
        <v>17.670000000000002</v>
      </c>
      <c r="P153" s="5">
        <v>0.9</v>
      </c>
      <c r="Q153" s="10" t="s">
        <v>68</v>
      </c>
    </row>
    <row r="154" spans="1:17" x14ac:dyDescent="0.3">
      <c r="A154" s="5" t="s">
        <v>3</v>
      </c>
      <c r="B154" s="136" t="s">
        <v>17</v>
      </c>
      <c r="C154" s="136" t="s">
        <v>14</v>
      </c>
      <c r="D154" s="5">
        <v>470574</v>
      </c>
      <c r="E154" s="5">
        <v>8627384</v>
      </c>
      <c r="F154" s="16">
        <v>2</v>
      </c>
      <c r="G154" s="22">
        <v>42705</v>
      </c>
      <c r="H154" s="8">
        <v>0.4694444444444445</v>
      </c>
      <c r="I154" s="7">
        <f t="shared" si="22"/>
        <v>42709</v>
      </c>
      <c r="J154" s="8"/>
      <c r="K154" s="5" t="s">
        <v>15</v>
      </c>
      <c r="L154" s="22">
        <v>42706</v>
      </c>
      <c r="M154" s="34" t="s">
        <v>179</v>
      </c>
      <c r="N154" s="31" t="s">
        <v>33</v>
      </c>
      <c r="O154" s="5">
        <v>14.37</v>
      </c>
      <c r="P154" s="5">
        <v>0.67500000000000004</v>
      </c>
      <c r="Q154" s="10" t="s">
        <v>77</v>
      </c>
    </row>
    <row r="155" spans="1:17" x14ac:dyDescent="0.3">
      <c r="A155" s="5" t="s">
        <v>3</v>
      </c>
      <c r="B155" s="136" t="s">
        <v>17</v>
      </c>
      <c r="C155" s="136" t="s">
        <v>14</v>
      </c>
      <c r="D155" s="5">
        <v>470574</v>
      </c>
      <c r="E155" s="5">
        <v>8627384</v>
      </c>
      <c r="F155" s="16">
        <v>2</v>
      </c>
      <c r="G155" s="22">
        <v>42705</v>
      </c>
      <c r="H155" s="8">
        <v>0.4694444444444445</v>
      </c>
      <c r="I155" s="7">
        <f t="shared" si="22"/>
        <v>42709</v>
      </c>
      <c r="J155" s="8"/>
      <c r="K155" s="5" t="s">
        <v>15</v>
      </c>
      <c r="L155" s="22">
        <v>42706</v>
      </c>
      <c r="M155" s="34" t="s">
        <v>179</v>
      </c>
      <c r="N155" s="31" t="s">
        <v>27</v>
      </c>
      <c r="O155" s="5">
        <v>12.51</v>
      </c>
      <c r="P155" s="5">
        <v>0.77900000000000003</v>
      </c>
      <c r="Q155" s="10" t="s">
        <v>68</v>
      </c>
    </row>
    <row r="156" spans="1:17" x14ac:dyDescent="0.3">
      <c r="A156" s="5" t="s">
        <v>3</v>
      </c>
      <c r="B156" s="136" t="s">
        <v>17</v>
      </c>
      <c r="C156" s="136" t="s">
        <v>14</v>
      </c>
      <c r="D156" s="5">
        <v>470574</v>
      </c>
      <c r="E156" s="5">
        <v>8627384</v>
      </c>
      <c r="F156" s="16">
        <v>2</v>
      </c>
      <c r="G156" s="22">
        <v>42705</v>
      </c>
      <c r="H156" s="8">
        <v>0.4694444444444445</v>
      </c>
      <c r="I156" s="7">
        <f t="shared" si="22"/>
        <v>42709</v>
      </c>
      <c r="J156" s="8"/>
      <c r="K156" s="5" t="s">
        <v>15</v>
      </c>
      <c r="L156" s="22">
        <v>42706</v>
      </c>
      <c r="M156" s="34" t="s">
        <v>179</v>
      </c>
      <c r="N156" s="31" t="s">
        <v>23</v>
      </c>
      <c r="O156" s="5">
        <v>25.4</v>
      </c>
      <c r="P156" s="5">
        <v>5.8</v>
      </c>
      <c r="Q156" s="10" t="s">
        <v>181</v>
      </c>
    </row>
    <row r="157" spans="1:17" x14ac:dyDescent="0.3">
      <c r="A157" s="5" t="s">
        <v>3</v>
      </c>
      <c r="B157" s="136" t="s">
        <v>17</v>
      </c>
      <c r="C157" s="136" t="s">
        <v>14</v>
      </c>
      <c r="D157" s="5">
        <v>470574</v>
      </c>
      <c r="E157" s="5">
        <v>8627384</v>
      </c>
      <c r="F157" s="16">
        <v>2</v>
      </c>
      <c r="G157" s="22">
        <v>42705</v>
      </c>
      <c r="H157" s="8">
        <v>0.4694444444444445</v>
      </c>
      <c r="I157" s="7">
        <f t="shared" si="22"/>
        <v>42709</v>
      </c>
      <c r="J157" s="8"/>
      <c r="K157" s="5" t="s">
        <v>15</v>
      </c>
      <c r="L157" s="22">
        <v>42706</v>
      </c>
      <c r="M157" s="34" t="s">
        <v>179</v>
      </c>
      <c r="N157" s="31" t="s">
        <v>27</v>
      </c>
      <c r="O157" s="5">
        <v>12.2</v>
      </c>
      <c r="P157" s="5">
        <v>0.94899999999999995</v>
      </c>
      <c r="Q157" s="10" t="s">
        <v>68</v>
      </c>
    </row>
    <row r="158" spans="1:17" x14ac:dyDescent="0.3">
      <c r="A158" s="5" t="s">
        <v>3</v>
      </c>
      <c r="B158" s="136" t="s">
        <v>17</v>
      </c>
      <c r="C158" s="136" t="s">
        <v>14</v>
      </c>
      <c r="D158" s="5">
        <v>470574</v>
      </c>
      <c r="E158" s="5">
        <v>8627384</v>
      </c>
      <c r="F158" s="16">
        <v>2</v>
      </c>
      <c r="G158" s="22">
        <v>42705</v>
      </c>
      <c r="H158" s="8">
        <v>0.4694444444444445</v>
      </c>
      <c r="I158" s="7">
        <f t="shared" si="22"/>
        <v>42709</v>
      </c>
      <c r="J158" s="8"/>
      <c r="K158" s="5" t="s">
        <v>15</v>
      </c>
      <c r="L158" s="22">
        <v>42706</v>
      </c>
      <c r="M158" s="34" t="s">
        <v>179</v>
      </c>
      <c r="N158" s="31" t="s">
        <v>182</v>
      </c>
      <c r="O158" s="5">
        <v>8.1</v>
      </c>
      <c r="P158" s="5">
        <v>0.20799999999999999</v>
      </c>
      <c r="Q158" s="10" t="s">
        <v>74</v>
      </c>
    </row>
    <row r="159" spans="1:17" x14ac:dyDescent="0.3">
      <c r="A159" s="5" t="s">
        <v>3</v>
      </c>
      <c r="B159" s="136" t="s">
        <v>17</v>
      </c>
      <c r="C159" s="136" t="s">
        <v>14</v>
      </c>
      <c r="D159" s="5">
        <v>470574</v>
      </c>
      <c r="E159" s="5">
        <v>8627384</v>
      </c>
      <c r="F159" s="16">
        <v>2</v>
      </c>
      <c r="G159" s="22">
        <v>42705</v>
      </c>
      <c r="H159" s="8">
        <v>0.4694444444444445</v>
      </c>
      <c r="I159" s="7">
        <f t="shared" si="22"/>
        <v>42709</v>
      </c>
      <c r="J159" s="8"/>
      <c r="K159" s="5" t="s">
        <v>15</v>
      </c>
      <c r="L159" s="22">
        <v>42706</v>
      </c>
      <c r="M159" s="34" t="s">
        <v>179</v>
      </c>
      <c r="N159" s="31" t="s">
        <v>23</v>
      </c>
      <c r="O159" s="5">
        <v>23.7</v>
      </c>
      <c r="P159" s="5">
        <v>4.7</v>
      </c>
      <c r="Q159" s="10" t="s">
        <v>77</v>
      </c>
    </row>
    <row r="160" spans="1:17" x14ac:dyDescent="0.3">
      <c r="A160" s="5" t="s">
        <v>3</v>
      </c>
      <c r="B160" s="136" t="s">
        <v>17</v>
      </c>
      <c r="C160" s="136" t="s">
        <v>14</v>
      </c>
      <c r="D160" s="5">
        <v>470574</v>
      </c>
      <c r="E160" s="5">
        <v>8627384</v>
      </c>
      <c r="F160" s="16">
        <v>2</v>
      </c>
      <c r="G160" s="22">
        <v>42705</v>
      </c>
      <c r="H160" s="8">
        <v>0.4694444444444445</v>
      </c>
      <c r="I160" s="7">
        <f t="shared" si="22"/>
        <v>42709</v>
      </c>
      <c r="J160" s="8"/>
      <c r="K160" s="5" t="s">
        <v>15</v>
      </c>
      <c r="L160" s="22">
        <v>42706</v>
      </c>
      <c r="M160" s="34" t="s">
        <v>179</v>
      </c>
      <c r="N160" s="31" t="s">
        <v>47</v>
      </c>
      <c r="O160" s="5">
        <v>7.75</v>
      </c>
      <c r="P160" s="5">
        <v>0.35899999999999999</v>
      </c>
      <c r="Q160" s="10" t="s">
        <v>68</v>
      </c>
    </row>
    <row r="161" spans="1:17" x14ac:dyDescent="0.3">
      <c r="A161" s="5" t="s">
        <v>3</v>
      </c>
      <c r="B161" s="136" t="s">
        <v>17</v>
      </c>
      <c r="C161" s="136" t="s">
        <v>14</v>
      </c>
      <c r="D161" s="5">
        <v>470574</v>
      </c>
      <c r="E161" s="5">
        <v>8627384</v>
      </c>
      <c r="F161" s="16">
        <v>2</v>
      </c>
      <c r="G161" s="22">
        <v>42705</v>
      </c>
      <c r="H161" s="8">
        <v>0.4694444444444445</v>
      </c>
      <c r="I161" s="7">
        <f t="shared" si="22"/>
        <v>42709</v>
      </c>
      <c r="J161" s="8"/>
      <c r="K161" s="5" t="s">
        <v>15</v>
      </c>
      <c r="L161" s="22">
        <v>42706</v>
      </c>
      <c r="M161" s="34" t="s">
        <v>179</v>
      </c>
      <c r="N161" s="26" t="s">
        <v>41</v>
      </c>
      <c r="O161" s="5">
        <v>7.15</v>
      </c>
      <c r="P161" s="5">
        <v>0.35599999999999998</v>
      </c>
      <c r="Q161" s="10" t="s">
        <v>74</v>
      </c>
    </row>
    <row r="162" spans="1:17" x14ac:dyDescent="0.3">
      <c r="A162" s="5" t="s">
        <v>3</v>
      </c>
      <c r="B162" s="136" t="s">
        <v>17</v>
      </c>
      <c r="C162" s="136" t="s">
        <v>14</v>
      </c>
      <c r="D162" s="5">
        <v>470574</v>
      </c>
      <c r="E162" s="5">
        <v>8627384</v>
      </c>
      <c r="F162" s="16">
        <v>2</v>
      </c>
      <c r="G162" s="22">
        <v>42705</v>
      </c>
      <c r="H162" s="8">
        <v>0.4694444444444445</v>
      </c>
      <c r="I162" s="7">
        <f t="shared" si="22"/>
        <v>42709</v>
      </c>
      <c r="J162" s="8"/>
      <c r="K162" s="5" t="s">
        <v>15</v>
      </c>
      <c r="L162" s="22">
        <v>42706</v>
      </c>
      <c r="M162" s="34" t="s">
        <v>179</v>
      </c>
      <c r="N162" s="31" t="s">
        <v>47</v>
      </c>
      <c r="O162" s="5">
        <v>7.25</v>
      </c>
      <c r="P162" s="5">
        <v>0.16200000000000001</v>
      </c>
      <c r="Q162" s="10" t="s">
        <v>68</v>
      </c>
    </row>
    <row r="163" spans="1:17" x14ac:dyDescent="0.3">
      <c r="A163" s="5" t="s">
        <v>3</v>
      </c>
      <c r="B163" s="136" t="s">
        <v>17</v>
      </c>
      <c r="C163" s="136" t="s">
        <v>14</v>
      </c>
      <c r="D163" s="5">
        <v>470574</v>
      </c>
      <c r="E163" s="5">
        <v>8627384</v>
      </c>
      <c r="F163" s="16">
        <v>2</v>
      </c>
      <c r="G163" s="22">
        <v>42705</v>
      </c>
      <c r="H163" s="8">
        <v>0.4694444444444445</v>
      </c>
      <c r="I163" s="7">
        <f t="shared" si="22"/>
        <v>42709</v>
      </c>
      <c r="J163" s="8"/>
      <c r="K163" s="5" t="s">
        <v>15</v>
      </c>
      <c r="L163" s="22">
        <v>42706</v>
      </c>
      <c r="M163" s="34" t="s">
        <v>179</v>
      </c>
      <c r="N163" s="31" t="s">
        <v>47</v>
      </c>
      <c r="O163" s="5">
        <v>6.9</v>
      </c>
      <c r="P163" s="5">
        <v>0.30499999999999999</v>
      </c>
      <c r="Q163" s="10" t="s">
        <v>74</v>
      </c>
    </row>
    <row r="164" spans="1:17" x14ac:dyDescent="0.3">
      <c r="A164" s="5" t="s">
        <v>3</v>
      </c>
      <c r="B164" s="136" t="s">
        <v>17</v>
      </c>
      <c r="C164" s="136" t="s">
        <v>14</v>
      </c>
      <c r="D164" s="5">
        <v>470574</v>
      </c>
      <c r="E164" s="5">
        <v>8627384</v>
      </c>
      <c r="F164" s="16">
        <v>2</v>
      </c>
      <c r="G164" s="22">
        <v>42705</v>
      </c>
      <c r="H164" s="8">
        <v>0.4694444444444445</v>
      </c>
      <c r="I164" s="7">
        <f t="shared" si="22"/>
        <v>42709</v>
      </c>
      <c r="J164" s="8"/>
      <c r="K164" s="5" t="s">
        <v>15</v>
      </c>
      <c r="L164" s="22">
        <v>42706</v>
      </c>
      <c r="M164" s="34" t="s">
        <v>179</v>
      </c>
      <c r="N164" s="31" t="s">
        <v>47</v>
      </c>
      <c r="O164" s="5">
        <v>7.2</v>
      </c>
      <c r="P164" s="5">
        <v>0.126</v>
      </c>
      <c r="Q164" s="10" t="s">
        <v>68</v>
      </c>
    </row>
    <row r="165" spans="1:17" x14ac:dyDescent="0.3">
      <c r="A165" s="5" t="s">
        <v>3</v>
      </c>
      <c r="B165" s="136" t="s">
        <v>17</v>
      </c>
      <c r="C165" s="136" t="s">
        <v>14</v>
      </c>
      <c r="D165" s="5">
        <v>470574</v>
      </c>
      <c r="E165" s="5">
        <v>8627384</v>
      </c>
      <c r="F165" s="16">
        <v>2</v>
      </c>
      <c r="G165" s="22">
        <v>42705</v>
      </c>
      <c r="H165" s="8">
        <v>0.4694444444444445</v>
      </c>
      <c r="I165" s="7">
        <f t="shared" si="22"/>
        <v>42709</v>
      </c>
      <c r="J165" s="8"/>
      <c r="K165" s="5" t="s">
        <v>15</v>
      </c>
      <c r="L165" s="22">
        <v>42706</v>
      </c>
      <c r="M165" s="34" t="s">
        <v>179</v>
      </c>
      <c r="N165" s="31" t="s">
        <v>47</v>
      </c>
      <c r="O165" s="5">
        <v>6.85</v>
      </c>
      <c r="P165" s="5">
        <v>0.13900000000000001</v>
      </c>
      <c r="Q165" s="10" t="s">
        <v>74</v>
      </c>
    </row>
    <row r="166" spans="1:17" x14ac:dyDescent="0.3">
      <c r="A166" s="5" t="s">
        <v>3</v>
      </c>
      <c r="B166" s="136" t="s">
        <v>17</v>
      </c>
      <c r="C166" s="136" t="s">
        <v>14</v>
      </c>
      <c r="D166" s="5">
        <v>470574</v>
      </c>
      <c r="E166" s="5">
        <v>8627384</v>
      </c>
      <c r="F166" s="16">
        <v>2</v>
      </c>
      <c r="G166" s="22">
        <v>42705</v>
      </c>
      <c r="H166" s="8">
        <v>0.4694444444444445</v>
      </c>
      <c r="I166" s="7">
        <f t="shared" si="22"/>
        <v>42709</v>
      </c>
      <c r="J166" s="8"/>
      <c r="K166" s="5" t="s">
        <v>15</v>
      </c>
      <c r="L166" s="22">
        <v>42706</v>
      </c>
      <c r="M166" s="34" t="s">
        <v>179</v>
      </c>
      <c r="N166" s="31" t="s">
        <v>47</v>
      </c>
      <c r="O166" s="11">
        <v>7.1</v>
      </c>
      <c r="P166" s="11">
        <v>0.14199999999999999</v>
      </c>
      <c r="Q166" s="10" t="s">
        <v>68</v>
      </c>
    </row>
    <row r="167" spans="1:17" x14ac:dyDescent="0.3">
      <c r="A167" s="5" t="s">
        <v>3</v>
      </c>
      <c r="B167" s="136" t="s">
        <v>17</v>
      </c>
      <c r="C167" s="136" t="s">
        <v>14</v>
      </c>
      <c r="D167" s="5">
        <v>470574</v>
      </c>
      <c r="E167" s="5">
        <v>8627384</v>
      </c>
      <c r="F167" s="16">
        <v>2</v>
      </c>
      <c r="G167" s="22">
        <v>42705</v>
      </c>
      <c r="H167" s="8">
        <v>0.4694444444444445</v>
      </c>
      <c r="I167" s="7">
        <f t="shared" si="22"/>
        <v>42709</v>
      </c>
      <c r="J167" s="8"/>
      <c r="K167" s="5" t="s">
        <v>15</v>
      </c>
      <c r="L167" s="22">
        <v>42706</v>
      </c>
      <c r="M167" s="34" t="s">
        <v>179</v>
      </c>
      <c r="N167" s="31" t="s">
        <v>40</v>
      </c>
      <c r="O167" s="11">
        <v>5.8</v>
      </c>
      <c r="P167" s="11">
        <v>6.0999999999999999E-2</v>
      </c>
      <c r="Q167" s="10" t="s">
        <v>74</v>
      </c>
    </row>
    <row r="168" spans="1:17" x14ac:dyDescent="0.3">
      <c r="A168" s="5" t="s">
        <v>3</v>
      </c>
      <c r="B168" s="136" t="s">
        <v>17</v>
      </c>
      <c r="C168" s="136" t="s">
        <v>14</v>
      </c>
      <c r="D168" s="5">
        <v>470574</v>
      </c>
      <c r="E168" s="5">
        <v>8627384</v>
      </c>
      <c r="F168" s="16">
        <v>2</v>
      </c>
      <c r="G168" s="22">
        <v>42705</v>
      </c>
      <c r="H168" s="8">
        <v>0.4694444444444445</v>
      </c>
      <c r="I168" s="7">
        <f t="shared" si="22"/>
        <v>42709</v>
      </c>
      <c r="J168" s="8"/>
      <c r="K168" s="5" t="s">
        <v>15</v>
      </c>
      <c r="L168" s="22">
        <v>42706</v>
      </c>
      <c r="M168" s="34" t="s">
        <v>179</v>
      </c>
      <c r="N168" s="31" t="s">
        <v>62</v>
      </c>
      <c r="O168" s="11">
        <v>10.025</v>
      </c>
      <c r="P168" s="11">
        <v>0.36</v>
      </c>
      <c r="Q168" s="9" t="s">
        <v>183</v>
      </c>
    </row>
    <row r="169" spans="1:17" x14ac:dyDescent="0.3">
      <c r="A169" s="5" t="s">
        <v>3</v>
      </c>
      <c r="B169" s="136" t="s">
        <v>17</v>
      </c>
      <c r="C169" s="136" t="s">
        <v>14</v>
      </c>
      <c r="D169" s="5">
        <v>470574</v>
      </c>
      <c r="E169" s="5">
        <v>8627384</v>
      </c>
      <c r="F169" s="16">
        <v>2</v>
      </c>
      <c r="G169" s="22">
        <v>42705</v>
      </c>
      <c r="H169" s="8">
        <v>0.4694444444444445</v>
      </c>
      <c r="I169" s="7">
        <f t="shared" si="22"/>
        <v>42709</v>
      </c>
      <c r="J169" s="8"/>
      <c r="K169" s="5" t="s">
        <v>15</v>
      </c>
      <c r="L169" s="22">
        <v>42706</v>
      </c>
      <c r="M169" s="34" t="s">
        <v>179</v>
      </c>
      <c r="N169" s="31" t="s">
        <v>184</v>
      </c>
      <c r="O169" s="11">
        <v>9.9499999999999993</v>
      </c>
      <c r="P169" s="11">
        <v>0.32500000000000001</v>
      </c>
      <c r="Q169" s="9" t="s">
        <v>185</v>
      </c>
    </row>
    <row r="170" spans="1:17" x14ac:dyDescent="0.3">
      <c r="A170" s="5" t="s">
        <v>3</v>
      </c>
      <c r="B170" s="136" t="s">
        <v>17</v>
      </c>
      <c r="C170" s="136" t="s">
        <v>14</v>
      </c>
      <c r="D170" s="5">
        <v>470574</v>
      </c>
      <c r="E170" s="5">
        <v>8627384</v>
      </c>
      <c r="F170" s="16">
        <v>2</v>
      </c>
      <c r="G170" s="22">
        <v>42705</v>
      </c>
      <c r="H170" s="8">
        <v>0.4694444444444445</v>
      </c>
      <c r="I170" s="7">
        <f t="shared" si="22"/>
        <v>42709</v>
      </c>
      <c r="J170" s="8"/>
      <c r="K170" s="5" t="s">
        <v>15</v>
      </c>
      <c r="L170" s="22">
        <v>42706</v>
      </c>
      <c r="M170" s="34" t="s">
        <v>179</v>
      </c>
      <c r="N170" s="38" t="s">
        <v>19</v>
      </c>
      <c r="O170" s="35" t="s">
        <v>186</v>
      </c>
      <c r="P170" s="35" t="s">
        <v>187</v>
      </c>
      <c r="Q170" s="39" t="s">
        <v>188</v>
      </c>
    </row>
    <row r="171" spans="1:17" x14ac:dyDescent="0.3">
      <c r="A171" s="5" t="s">
        <v>3</v>
      </c>
      <c r="B171" s="136" t="s">
        <v>17</v>
      </c>
      <c r="C171" s="136" t="s">
        <v>14</v>
      </c>
      <c r="D171" s="5">
        <v>470574</v>
      </c>
      <c r="E171" s="5">
        <v>8627384</v>
      </c>
      <c r="F171" s="16">
        <v>2</v>
      </c>
      <c r="G171" s="22">
        <v>42705</v>
      </c>
      <c r="H171" s="8">
        <v>0.4694444444444445</v>
      </c>
      <c r="I171" s="7">
        <f t="shared" si="22"/>
        <v>42709</v>
      </c>
      <c r="J171" s="8"/>
      <c r="K171" s="5" t="s">
        <v>15</v>
      </c>
      <c r="L171" s="22">
        <v>42706</v>
      </c>
      <c r="M171" s="34" t="s">
        <v>179</v>
      </c>
      <c r="N171" s="32" t="s">
        <v>19</v>
      </c>
      <c r="O171" s="40">
        <v>9.94</v>
      </c>
      <c r="P171" s="41">
        <v>0.22</v>
      </c>
      <c r="Q171" s="9" t="s">
        <v>68</v>
      </c>
    </row>
    <row r="172" spans="1:17" x14ac:dyDescent="0.3">
      <c r="A172" s="5" t="s">
        <v>3</v>
      </c>
      <c r="B172" s="136" t="s">
        <v>17</v>
      </c>
      <c r="C172" s="136" t="s">
        <v>14</v>
      </c>
      <c r="D172" s="5">
        <v>470574</v>
      </c>
      <c r="E172" s="5">
        <v>8627384</v>
      </c>
      <c r="F172" s="16">
        <v>2</v>
      </c>
      <c r="G172" s="22">
        <v>42705</v>
      </c>
      <c r="H172" s="8">
        <v>0.4694444444444445</v>
      </c>
      <c r="I172" s="7">
        <f t="shared" si="22"/>
        <v>42709</v>
      </c>
      <c r="J172" s="8"/>
      <c r="K172" s="5" t="s">
        <v>15</v>
      </c>
      <c r="L172" s="22">
        <v>42706</v>
      </c>
      <c r="M172" s="34" t="s">
        <v>179</v>
      </c>
      <c r="N172" s="32" t="s">
        <v>30</v>
      </c>
      <c r="O172" s="41">
        <v>5.59</v>
      </c>
      <c r="P172" s="40">
        <v>0.10100000000000001</v>
      </c>
      <c r="Q172" s="9" t="s">
        <v>68</v>
      </c>
    </row>
    <row r="173" spans="1:17" x14ac:dyDescent="0.3">
      <c r="A173" s="5" t="s">
        <v>3</v>
      </c>
      <c r="B173" s="136" t="s">
        <v>17</v>
      </c>
      <c r="C173" s="136" t="s">
        <v>14</v>
      </c>
      <c r="D173" s="5">
        <v>470574</v>
      </c>
      <c r="E173" s="5">
        <v>8627384</v>
      </c>
      <c r="F173" s="16">
        <v>2</v>
      </c>
      <c r="G173" s="22">
        <v>42705</v>
      </c>
      <c r="H173" s="8">
        <v>0.4694444444444445</v>
      </c>
      <c r="I173" s="7">
        <f t="shared" si="22"/>
        <v>42709</v>
      </c>
      <c r="J173" s="8"/>
      <c r="K173" s="5" t="s">
        <v>15</v>
      </c>
      <c r="L173" s="22">
        <v>42706</v>
      </c>
      <c r="M173" s="34" t="s">
        <v>179</v>
      </c>
      <c r="N173" s="26" t="s">
        <v>16</v>
      </c>
      <c r="O173" s="41">
        <v>7.79</v>
      </c>
      <c r="P173" s="40">
        <v>0.17</v>
      </c>
      <c r="Q173" s="9" t="s">
        <v>68</v>
      </c>
    </row>
    <row r="174" spans="1:17" x14ac:dyDescent="0.3">
      <c r="A174" s="5" t="s">
        <v>3</v>
      </c>
      <c r="B174" s="136" t="s">
        <v>17</v>
      </c>
      <c r="C174" s="136" t="s">
        <v>14</v>
      </c>
      <c r="D174" s="5">
        <v>470574</v>
      </c>
      <c r="E174" s="5">
        <v>8627384</v>
      </c>
      <c r="F174" s="16">
        <v>2</v>
      </c>
      <c r="G174" s="22">
        <v>42705</v>
      </c>
      <c r="H174" s="8">
        <v>0.4694444444444445</v>
      </c>
      <c r="I174" s="7">
        <f t="shared" si="22"/>
        <v>42709</v>
      </c>
      <c r="J174" s="8"/>
      <c r="K174" s="5" t="s">
        <v>15</v>
      </c>
      <c r="L174" s="22">
        <v>42706</v>
      </c>
      <c r="M174" s="34" t="s">
        <v>179</v>
      </c>
      <c r="N174" s="26" t="s">
        <v>182</v>
      </c>
      <c r="O174" s="41">
        <v>7.77</v>
      </c>
      <c r="P174" s="40">
        <v>0.19400000000000001</v>
      </c>
      <c r="Q174" s="9" t="s">
        <v>68</v>
      </c>
    </row>
    <row r="175" spans="1:17" x14ac:dyDescent="0.3">
      <c r="A175" s="5" t="s">
        <v>3</v>
      </c>
      <c r="B175" s="136" t="s">
        <v>17</v>
      </c>
      <c r="C175" s="136" t="s">
        <v>14</v>
      </c>
      <c r="D175" s="5">
        <v>470574</v>
      </c>
      <c r="E175" s="5">
        <v>8627384</v>
      </c>
      <c r="F175" s="16">
        <v>2</v>
      </c>
      <c r="G175" s="22">
        <v>42705</v>
      </c>
      <c r="H175" s="8">
        <v>0.4694444444444445</v>
      </c>
      <c r="I175" s="7">
        <f t="shared" si="22"/>
        <v>42709</v>
      </c>
      <c r="J175" s="8"/>
      <c r="K175" s="5" t="s">
        <v>15</v>
      </c>
      <c r="L175" s="22">
        <v>42706</v>
      </c>
      <c r="M175" s="34" t="s">
        <v>179</v>
      </c>
      <c r="N175" s="26" t="s">
        <v>16</v>
      </c>
      <c r="O175" s="41">
        <v>8.8800000000000008</v>
      </c>
      <c r="P175" s="40">
        <v>0.192</v>
      </c>
      <c r="Q175" s="9" t="s">
        <v>68</v>
      </c>
    </row>
    <row r="176" spans="1:17" x14ac:dyDescent="0.3">
      <c r="A176" s="5" t="s">
        <v>3</v>
      </c>
      <c r="B176" s="136" t="s">
        <v>17</v>
      </c>
      <c r="C176" s="136" t="s">
        <v>14</v>
      </c>
      <c r="D176" s="5">
        <v>470574</v>
      </c>
      <c r="E176" s="5">
        <v>8627384</v>
      </c>
      <c r="F176" s="16">
        <v>2</v>
      </c>
      <c r="G176" s="22">
        <v>42705</v>
      </c>
      <c r="H176" s="8">
        <v>0.4694444444444445</v>
      </c>
      <c r="I176" s="7">
        <f t="shared" si="22"/>
        <v>42709</v>
      </c>
      <c r="J176" s="8"/>
      <c r="K176" s="5" t="s">
        <v>15</v>
      </c>
      <c r="L176" s="22">
        <v>42706</v>
      </c>
      <c r="M176" s="34" t="s">
        <v>179</v>
      </c>
      <c r="N176" s="26" t="s">
        <v>40</v>
      </c>
      <c r="O176" s="41">
        <v>4.53</v>
      </c>
      <c r="P176" s="40">
        <v>2.1999999999999999E-2</v>
      </c>
      <c r="Q176" s="9" t="s">
        <v>68</v>
      </c>
    </row>
    <row r="177" spans="1:17" x14ac:dyDescent="0.3">
      <c r="A177" s="5" t="s">
        <v>3</v>
      </c>
      <c r="B177" s="136" t="s">
        <v>17</v>
      </c>
      <c r="C177" s="136" t="s">
        <v>14</v>
      </c>
      <c r="D177" s="5">
        <v>470574</v>
      </c>
      <c r="E177" s="5">
        <v>8627384</v>
      </c>
      <c r="F177" s="16">
        <v>2</v>
      </c>
      <c r="G177" s="22">
        <v>42705</v>
      </c>
      <c r="H177" s="8">
        <v>0.4694444444444445</v>
      </c>
      <c r="I177" s="7">
        <f t="shared" si="22"/>
        <v>42709</v>
      </c>
      <c r="J177" s="8"/>
      <c r="K177" s="5" t="s">
        <v>15</v>
      </c>
      <c r="L177" s="22">
        <v>42706</v>
      </c>
      <c r="M177" s="34" t="s">
        <v>179</v>
      </c>
      <c r="N177" s="26" t="s">
        <v>189</v>
      </c>
      <c r="O177" s="41">
        <v>4.54</v>
      </c>
      <c r="P177" s="40">
        <v>7.4999999999999997E-2</v>
      </c>
      <c r="Q177" s="9" t="s">
        <v>68</v>
      </c>
    </row>
    <row r="178" spans="1:17" x14ac:dyDescent="0.3">
      <c r="A178" s="5" t="s">
        <v>3</v>
      </c>
      <c r="B178" s="136" t="s">
        <v>17</v>
      </c>
      <c r="C178" s="136" t="s">
        <v>14</v>
      </c>
      <c r="D178" s="5">
        <v>470574</v>
      </c>
      <c r="E178" s="5">
        <v>8627384</v>
      </c>
      <c r="F178" s="16">
        <v>2</v>
      </c>
      <c r="G178" s="22">
        <v>42705</v>
      </c>
      <c r="H178" s="8">
        <v>0.4694444444444445</v>
      </c>
      <c r="I178" s="7">
        <f t="shared" si="22"/>
        <v>42709</v>
      </c>
      <c r="J178" s="8"/>
      <c r="K178" s="5" t="s">
        <v>15</v>
      </c>
      <c r="L178" s="22">
        <v>42706</v>
      </c>
      <c r="M178" s="34" t="s">
        <v>179</v>
      </c>
      <c r="N178" s="26" t="s">
        <v>190</v>
      </c>
      <c r="O178" s="41">
        <v>4.5</v>
      </c>
      <c r="P178" s="40">
        <v>2.7E-2</v>
      </c>
      <c r="Q178" s="9" t="s">
        <v>68</v>
      </c>
    </row>
    <row r="179" spans="1:17" x14ac:dyDescent="0.3">
      <c r="A179" s="5" t="s">
        <v>3</v>
      </c>
      <c r="B179" s="136" t="s">
        <v>17</v>
      </c>
      <c r="C179" s="136" t="s">
        <v>14</v>
      </c>
      <c r="D179" s="5">
        <v>470574</v>
      </c>
      <c r="E179" s="5">
        <v>8627384</v>
      </c>
      <c r="F179" s="16">
        <v>2</v>
      </c>
      <c r="G179" s="22">
        <v>42705</v>
      </c>
      <c r="H179" s="8">
        <v>0.4694444444444445</v>
      </c>
      <c r="I179" s="7">
        <f t="shared" si="22"/>
        <v>42709</v>
      </c>
      <c r="J179" s="8"/>
      <c r="K179" s="5" t="s">
        <v>15</v>
      </c>
      <c r="L179" s="22">
        <v>42706</v>
      </c>
      <c r="M179" s="34" t="s">
        <v>179</v>
      </c>
      <c r="N179" s="26" t="s">
        <v>191</v>
      </c>
      <c r="O179" s="41">
        <v>3.45</v>
      </c>
      <c r="P179" s="40">
        <v>1.7999999999999999E-2</v>
      </c>
      <c r="Q179" s="9" t="s">
        <v>192</v>
      </c>
    </row>
    <row r="180" spans="1:17" x14ac:dyDescent="0.3">
      <c r="A180" s="5" t="s">
        <v>3</v>
      </c>
      <c r="B180" s="136" t="s">
        <v>17</v>
      </c>
      <c r="C180" s="136" t="s">
        <v>14</v>
      </c>
      <c r="D180" s="5">
        <v>470574</v>
      </c>
      <c r="E180" s="5">
        <v>8627384</v>
      </c>
      <c r="F180" s="16">
        <v>2</v>
      </c>
      <c r="G180" s="22">
        <v>42705</v>
      </c>
      <c r="H180" s="8">
        <v>0.4694444444444445</v>
      </c>
      <c r="I180" s="7">
        <f t="shared" si="22"/>
        <v>42709</v>
      </c>
      <c r="J180" s="8"/>
      <c r="K180" s="5" t="s">
        <v>15</v>
      </c>
      <c r="L180" s="22">
        <v>42706</v>
      </c>
      <c r="M180" s="34" t="s">
        <v>179</v>
      </c>
      <c r="N180" s="38" t="s">
        <v>19</v>
      </c>
      <c r="O180" s="41">
        <v>8.9</v>
      </c>
      <c r="P180" s="40">
        <v>0.30099999999999999</v>
      </c>
      <c r="Q180" s="9" t="s">
        <v>193</v>
      </c>
    </row>
    <row r="181" spans="1:17" x14ac:dyDescent="0.3">
      <c r="A181" s="5" t="s">
        <v>3</v>
      </c>
      <c r="B181" s="136" t="s">
        <v>17</v>
      </c>
      <c r="C181" s="136" t="s">
        <v>14</v>
      </c>
      <c r="D181" s="5">
        <v>470574</v>
      </c>
      <c r="E181" s="5">
        <v>8627384</v>
      </c>
      <c r="F181" s="16">
        <v>2</v>
      </c>
      <c r="G181" s="22">
        <v>42705</v>
      </c>
      <c r="H181" s="8">
        <v>0.4694444444444445</v>
      </c>
      <c r="I181" s="7">
        <f t="shared" si="22"/>
        <v>42709</v>
      </c>
      <c r="J181" s="8"/>
      <c r="K181" s="5" t="s">
        <v>15</v>
      </c>
      <c r="L181" s="22">
        <v>42706</v>
      </c>
      <c r="M181" s="34" t="s">
        <v>179</v>
      </c>
      <c r="N181" s="38" t="s">
        <v>194</v>
      </c>
      <c r="O181" s="41">
        <v>4.59</v>
      </c>
      <c r="P181" s="40">
        <v>0.11</v>
      </c>
      <c r="Q181" s="9" t="s">
        <v>195</v>
      </c>
    </row>
    <row r="182" spans="1:17" x14ac:dyDescent="0.3">
      <c r="A182" s="5" t="s">
        <v>3</v>
      </c>
      <c r="B182" s="136" t="s">
        <v>17</v>
      </c>
      <c r="C182" s="136" t="s">
        <v>14</v>
      </c>
      <c r="D182" s="5">
        <v>470574</v>
      </c>
      <c r="E182" s="5">
        <v>8627384</v>
      </c>
      <c r="F182" s="16">
        <v>2</v>
      </c>
      <c r="G182" s="22">
        <v>42705</v>
      </c>
      <c r="H182" s="8">
        <v>0.4694444444444445</v>
      </c>
      <c r="I182" s="7">
        <f t="shared" si="22"/>
        <v>42709</v>
      </c>
      <c r="J182" s="8"/>
      <c r="K182" s="5" t="s">
        <v>15</v>
      </c>
      <c r="L182" s="22">
        <v>42706</v>
      </c>
      <c r="M182" s="34" t="s">
        <v>179</v>
      </c>
      <c r="N182" s="38" t="s">
        <v>196</v>
      </c>
      <c r="O182" s="41">
        <v>3.39</v>
      </c>
      <c r="P182" s="40">
        <v>1.4999999999999999E-2</v>
      </c>
      <c r="Q182" s="9" t="s">
        <v>197</v>
      </c>
    </row>
    <row r="183" spans="1:17" x14ac:dyDescent="0.3">
      <c r="A183" s="5" t="s">
        <v>3</v>
      </c>
      <c r="B183" s="136" t="s">
        <v>17</v>
      </c>
      <c r="C183" s="136" t="s">
        <v>14</v>
      </c>
      <c r="D183" s="5">
        <v>470574</v>
      </c>
      <c r="E183" s="5">
        <v>8627384</v>
      </c>
      <c r="F183" s="16">
        <v>2</v>
      </c>
      <c r="G183" s="22">
        <v>42705</v>
      </c>
      <c r="H183" s="8">
        <v>0.4694444444444445</v>
      </c>
      <c r="I183" s="7">
        <f t="shared" si="22"/>
        <v>42709</v>
      </c>
      <c r="J183" s="8"/>
      <c r="K183" s="5" t="s">
        <v>15</v>
      </c>
      <c r="L183" s="22">
        <v>42706</v>
      </c>
      <c r="M183" s="34" t="s">
        <v>179</v>
      </c>
      <c r="N183" s="32" t="s">
        <v>198</v>
      </c>
      <c r="O183" s="41">
        <v>3.85</v>
      </c>
      <c r="P183" s="40">
        <v>0.15</v>
      </c>
      <c r="Q183" s="9" t="s">
        <v>199</v>
      </c>
    </row>
    <row r="184" spans="1:17" x14ac:dyDescent="0.3">
      <c r="A184" s="5" t="s">
        <v>3</v>
      </c>
      <c r="B184" s="136" t="s">
        <v>17</v>
      </c>
      <c r="C184" s="136" t="s">
        <v>14</v>
      </c>
      <c r="D184" s="5">
        <v>470574</v>
      </c>
      <c r="E184" s="5">
        <v>8627384</v>
      </c>
      <c r="F184" s="16">
        <v>2</v>
      </c>
      <c r="G184" s="22">
        <v>42705</v>
      </c>
      <c r="H184" s="8">
        <v>0.4694444444444445</v>
      </c>
      <c r="I184" s="7">
        <f t="shared" si="22"/>
        <v>42709</v>
      </c>
      <c r="J184" s="8"/>
      <c r="K184" s="5" t="s">
        <v>15</v>
      </c>
      <c r="L184" s="22">
        <v>42706</v>
      </c>
      <c r="M184" s="34" t="s">
        <v>179</v>
      </c>
      <c r="N184" s="32" t="s">
        <v>198</v>
      </c>
      <c r="O184" s="41">
        <v>3.89</v>
      </c>
      <c r="P184" s="40">
        <v>2.5000000000000001E-2</v>
      </c>
      <c r="Q184" s="9" t="s">
        <v>199</v>
      </c>
    </row>
    <row r="185" spans="1:17" x14ac:dyDescent="0.3">
      <c r="A185" s="5" t="s">
        <v>3</v>
      </c>
      <c r="B185" s="136" t="s">
        <v>17</v>
      </c>
      <c r="C185" s="136" t="s">
        <v>14</v>
      </c>
      <c r="D185" s="5">
        <v>470574</v>
      </c>
      <c r="E185" s="5">
        <v>8627384</v>
      </c>
      <c r="F185" s="16">
        <v>2</v>
      </c>
      <c r="G185" s="22">
        <v>42705</v>
      </c>
      <c r="H185" s="8">
        <v>0.4694444444444445</v>
      </c>
      <c r="I185" s="7">
        <f t="shared" si="22"/>
        <v>42709</v>
      </c>
      <c r="J185" s="8"/>
      <c r="K185" s="5" t="s">
        <v>15</v>
      </c>
      <c r="L185" s="22">
        <v>42706</v>
      </c>
      <c r="M185" s="34" t="s">
        <v>179</v>
      </c>
      <c r="N185" s="32" t="s">
        <v>200</v>
      </c>
      <c r="O185" s="41">
        <v>3.79</v>
      </c>
      <c r="P185" s="40">
        <v>8.0000000000000002E-3</v>
      </c>
      <c r="Q185" s="9" t="s">
        <v>68</v>
      </c>
    </row>
    <row r="186" spans="1:17" x14ac:dyDescent="0.3">
      <c r="A186" s="5" t="s">
        <v>3</v>
      </c>
      <c r="B186" s="136" t="s">
        <v>17</v>
      </c>
      <c r="C186" s="136" t="s">
        <v>14</v>
      </c>
      <c r="D186" s="5">
        <v>470574</v>
      </c>
      <c r="E186" s="5">
        <v>8627384</v>
      </c>
      <c r="F186" s="16">
        <v>2</v>
      </c>
      <c r="G186" s="22">
        <v>42705</v>
      </c>
      <c r="H186" s="8">
        <v>0.4694444444444445</v>
      </c>
      <c r="I186" s="7">
        <f t="shared" si="22"/>
        <v>42709</v>
      </c>
      <c r="J186" s="8"/>
      <c r="K186" s="5" t="s">
        <v>15</v>
      </c>
      <c r="L186" s="22">
        <v>42706</v>
      </c>
      <c r="M186" s="34" t="s">
        <v>179</v>
      </c>
      <c r="N186" s="32" t="s">
        <v>198</v>
      </c>
      <c r="O186" s="41">
        <v>3.69</v>
      </c>
      <c r="P186" s="40">
        <v>1.7999999999999999E-2</v>
      </c>
      <c r="Q186" s="9" t="s">
        <v>201</v>
      </c>
    </row>
    <row r="187" spans="1:17" x14ac:dyDescent="0.3">
      <c r="A187" s="5" t="s">
        <v>3</v>
      </c>
      <c r="B187" s="136" t="s">
        <v>17</v>
      </c>
      <c r="C187" s="136" t="s">
        <v>14</v>
      </c>
      <c r="D187" s="5">
        <v>470574</v>
      </c>
      <c r="E187" s="5">
        <v>8627384</v>
      </c>
      <c r="F187" s="16">
        <v>2</v>
      </c>
      <c r="G187" s="22">
        <v>42705</v>
      </c>
      <c r="H187" s="8">
        <v>0.4694444444444445</v>
      </c>
      <c r="I187" s="7">
        <f t="shared" si="22"/>
        <v>42709</v>
      </c>
      <c r="J187" s="8"/>
      <c r="K187" s="5" t="s">
        <v>15</v>
      </c>
      <c r="L187" s="22">
        <v>42706</v>
      </c>
      <c r="M187" s="34" t="s">
        <v>179</v>
      </c>
      <c r="N187" s="32" t="s">
        <v>198</v>
      </c>
      <c r="O187" s="41">
        <v>4.3099999999999996</v>
      </c>
      <c r="P187" s="40">
        <v>1.7999999999999999E-2</v>
      </c>
      <c r="Q187" s="9" t="s">
        <v>201</v>
      </c>
    </row>
    <row r="188" spans="1:17" x14ac:dyDescent="0.3">
      <c r="A188" s="5" t="s">
        <v>3</v>
      </c>
      <c r="B188" s="136" t="s">
        <v>17</v>
      </c>
      <c r="C188" s="136" t="s">
        <v>14</v>
      </c>
      <c r="D188" s="5">
        <v>470574</v>
      </c>
      <c r="E188" s="5">
        <v>8627384</v>
      </c>
      <c r="F188" s="16">
        <v>2</v>
      </c>
      <c r="G188" s="22">
        <v>42705</v>
      </c>
      <c r="H188" s="8">
        <v>0.4694444444444445</v>
      </c>
      <c r="I188" s="7">
        <f t="shared" si="22"/>
        <v>42709</v>
      </c>
      <c r="J188" s="8"/>
      <c r="K188" s="5" t="s">
        <v>15</v>
      </c>
      <c r="L188" s="22">
        <v>42706</v>
      </c>
      <c r="M188" s="34" t="s">
        <v>179</v>
      </c>
      <c r="N188" s="25" t="s">
        <v>22</v>
      </c>
      <c r="O188" s="41">
        <v>3.5</v>
      </c>
      <c r="P188" s="40">
        <v>8.0000000000000002E-3</v>
      </c>
      <c r="Q188" s="9" t="s">
        <v>68</v>
      </c>
    </row>
    <row r="189" spans="1:17" x14ac:dyDescent="0.3">
      <c r="A189" s="5" t="s">
        <v>3</v>
      </c>
      <c r="B189" s="136" t="s">
        <v>17</v>
      </c>
      <c r="C189" s="136" t="s">
        <v>14</v>
      </c>
      <c r="D189" s="5">
        <v>470574</v>
      </c>
      <c r="E189" s="5">
        <v>8627384</v>
      </c>
      <c r="F189" s="16">
        <v>2</v>
      </c>
      <c r="G189" s="22">
        <v>42705</v>
      </c>
      <c r="H189" s="8">
        <v>0.4694444444444445</v>
      </c>
      <c r="I189" s="7">
        <f t="shared" si="22"/>
        <v>42709</v>
      </c>
      <c r="J189" s="8"/>
      <c r="K189" s="5" t="s">
        <v>15</v>
      </c>
      <c r="L189" s="22">
        <v>42706</v>
      </c>
      <c r="M189" s="34" t="s">
        <v>179</v>
      </c>
      <c r="N189" s="31" t="s">
        <v>59</v>
      </c>
      <c r="O189" s="41">
        <v>3.99</v>
      </c>
      <c r="P189" s="40">
        <v>1.6E-2</v>
      </c>
      <c r="Q189" s="9" t="s">
        <v>202</v>
      </c>
    </row>
    <row r="190" spans="1:17" x14ac:dyDescent="0.3">
      <c r="A190" s="5" t="s">
        <v>3</v>
      </c>
      <c r="B190" s="136" t="s">
        <v>17</v>
      </c>
      <c r="C190" s="136" t="s">
        <v>14</v>
      </c>
      <c r="D190" s="5">
        <v>470574</v>
      </c>
      <c r="E190" s="5">
        <v>8627384</v>
      </c>
      <c r="F190" s="16">
        <v>2</v>
      </c>
      <c r="G190" s="22">
        <v>42705</v>
      </c>
      <c r="H190" s="8">
        <v>0.4694444444444445</v>
      </c>
      <c r="I190" s="7">
        <f t="shared" si="22"/>
        <v>42709</v>
      </c>
      <c r="J190" s="8"/>
      <c r="K190" s="5" t="s">
        <v>15</v>
      </c>
      <c r="L190" s="22">
        <v>42706</v>
      </c>
      <c r="M190" s="34" t="s">
        <v>179</v>
      </c>
      <c r="N190" s="32" t="s">
        <v>42</v>
      </c>
      <c r="O190" s="41">
        <v>3.15</v>
      </c>
      <c r="P190" s="40">
        <v>5.0000000000000001E-3</v>
      </c>
      <c r="Q190" s="9" t="s">
        <v>68</v>
      </c>
    </row>
    <row r="191" spans="1:17" x14ac:dyDescent="0.3">
      <c r="A191" s="5" t="s">
        <v>3</v>
      </c>
      <c r="B191" s="136" t="s">
        <v>17</v>
      </c>
      <c r="C191" s="136" t="s">
        <v>14</v>
      </c>
      <c r="D191" s="5">
        <v>470574</v>
      </c>
      <c r="E191" s="5">
        <v>8627384</v>
      </c>
      <c r="F191" s="16">
        <v>2</v>
      </c>
      <c r="G191" s="22">
        <v>42705</v>
      </c>
      <c r="H191" s="8">
        <v>0.4694444444444445</v>
      </c>
      <c r="I191" s="7">
        <f t="shared" si="22"/>
        <v>42709</v>
      </c>
      <c r="J191" s="8"/>
      <c r="K191" s="5" t="s">
        <v>15</v>
      </c>
      <c r="L191" s="22">
        <v>42706</v>
      </c>
      <c r="M191" s="34" t="s">
        <v>179</v>
      </c>
      <c r="N191" s="32" t="s">
        <v>42</v>
      </c>
      <c r="O191" s="41">
        <v>3.6</v>
      </c>
      <c r="P191" s="40">
        <v>7.0000000000000001E-3</v>
      </c>
      <c r="Q191" s="9" t="s">
        <v>74</v>
      </c>
    </row>
    <row r="192" spans="1:17" x14ac:dyDescent="0.3">
      <c r="A192" s="5" t="s">
        <v>3</v>
      </c>
      <c r="B192" s="136" t="s">
        <v>17</v>
      </c>
      <c r="C192" s="136" t="s">
        <v>14</v>
      </c>
      <c r="D192" s="5">
        <v>470574</v>
      </c>
      <c r="E192" s="5">
        <v>8627384</v>
      </c>
      <c r="F192" s="16">
        <v>2</v>
      </c>
      <c r="G192" s="22">
        <v>42705</v>
      </c>
      <c r="H192" s="8">
        <v>0.4694444444444445</v>
      </c>
      <c r="I192" s="7">
        <f t="shared" si="22"/>
        <v>42709</v>
      </c>
      <c r="J192" s="8"/>
      <c r="K192" s="5" t="s">
        <v>15</v>
      </c>
      <c r="L192" s="22">
        <v>42706</v>
      </c>
      <c r="M192" s="34" t="s">
        <v>179</v>
      </c>
      <c r="N192" s="38" t="s">
        <v>203</v>
      </c>
      <c r="O192" s="41">
        <v>3.65</v>
      </c>
      <c r="P192" s="40">
        <v>1.2E-2</v>
      </c>
      <c r="Q192" s="9" t="s">
        <v>204</v>
      </c>
    </row>
    <row r="193" spans="1:17" x14ac:dyDescent="0.3">
      <c r="A193" s="5" t="s">
        <v>3</v>
      </c>
      <c r="B193" s="136" t="s">
        <v>17</v>
      </c>
      <c r="C193" s="136" t="s">
        <v>14</v>
      </c>
      <c r="D193" s="5">
        <v>470574</v>
      </c>
      <c r="E193" s="5">
        <v>8627384</v>
      </c>
      <c r="F193" s="16">
        <v>2</v>
      </c>
      <c r="G193" s="22">
        <v>42705</v>
      </c>
      <c r="H193" s="8">
        <v>0.4694444444444445</v>
      </c>
      <c r="I193" s="7">
        <f t="shared" si="22"/>
        <v>42709</v>
      </c>
      <c r="J193" s="8"/>
      <c r="K193" s="5" t="s">
        <v>15</v>
      </c>
      <c r="L193" s="22">
        <v>42706</v>
      </c>
      <c r="M193" s="34" t="s">
        <v>179</v>
      </c>
      <c r="N193" s="32" t="s">
        <v>49</v>
      </c>
      <c r="O193" s="41">
        <v>3.23</v>
      </c>
      <c r="P193" s="40">
        <v>0.02</v>
      </c>
      <c r="Q193" s="9" t="s">
        <v>68</v>
      </c>
    </row>
    <row r="194" spans="1:17" x14ac:dyDescent="0.3">
      <c r="A194" s="5" t="s">
        <v>3</v>
      </c>
      <c r="B194" s="136" t="s">
        <v>17</v>
      </c>
      <c r="C194" s="136" t="s">
        <v>14</v>
      </c>
      <c r="D194" s="5">
        <v>470574</v>
      </c>
      <c r="E194" s="5">
        <v>8627384</v>
      </c>
      <c r="F194" s="16">
        <v>2</v>
      </c>
      <c r="G194" s="22">
        <v>42705</v>
      </c>
      <c r="H194" s="8">
        <v>0.4694444444444445</v>
      </c>
      <c r="I194" s="7">
        <f t="shared" si="22"/>
        <v>42709</v>
      </c>
      <c r="J194" s="8"/>
      <c r="K194" s="5" t="s">
        <v>15</v>
      </c>
      <c r="L194" s="22">
        <v>42706</v>
      </c>
      <c r="M194" s="34" t="s">
        <v>179</v>
      </c>
      <c r="N194" s="38" t="s">
        <v>205</v>
      </c>
      <c r="O194" s="33" t="s">
        <v>56</v>
      </c>
      <c r="P194" s="33" t="s">
        <v>56</v>
      </c>
      <c r="Q194" s="39" t="s">
        <v>206</v>
      </c>
    </row>
    <row r="195" spans="1:17" x14ac:dyDescent="0.3">
      <c r="A195" s="5" t="s">
        <v>3</v>
      </c>
      <c r="B195" s="136" t="s">
        <v>24</v>
      </c>
      <c r="C195" s="136" t="s">
        <v>14</v>
      </c>
      <c r="D195" s="5">
        <v>470589</v>
      </c>
      <c r="E195" s="5">
        <v>8627471</v>
      </c>
      <c r="F195" s="16">
        <v>2</v>
      </c>
      <c r="G195" s="22">
        <v>42705</v>
      </c>
      <c r="H195" s="8">
        <v>0.46388888888888885</v>
      </c>
      <c r="I195" s="7">
        <f t="shared" si="22"/>
        <v>42709</v>
      </c>
      <c r="J195" s="15"/>
      <c r="K195" s="5" t="s">
        <v>15</v>
      </c>
      <c r="L195" s="22">
        <v>42706</v>
      </c>
      <c r="M195" s="8">
        <v>0.4916666666666667</v>
      </c>
      <c r="N195" s="32" t="s">
        <v>23</v>
      </c>
      <c r="O195" s="41">
        <v>26.67</v>
      </c>
      <c r="P195" s="41">
        <v>7.1</v>
      </c>
      <c r="Q195" s="9" t="s">
        <v>207</v>
      </c>
    </row>
    <row r="196" spans="1:17" x14ac:dyDescent="0.3">
      <c r="A196" s="5" t="s">
        <v>3</v>
      </c>
      <c r="B196" s="136" t="s">
        <v>24</v>
      </c>
      <c r="C196" s="136" t="s">
        <v>14</v>
      </c>
      <c r="D196" s="5">
        <v>470589</v>
      </c>
      <c r="E196" s="5">
        <v>8627471</v>
      </c>
      <c r="F196" s="16">
        <v>2</v>
      </c>
      <c r="G196" s="22">
        <v>42705</v>
      </c>
      <c r="H196" s="8">
        <v>0.46388888888888885</v>
      </c>
      <c r="I196" s="7">
        <f t="shared" si="22"/>
        <v>42709</v>
      </c>
      <c r="J196" s="15"/>
      <c r="K196" s="5" t="s">
        <v>15</v>
      </c>
      <c r="L196" s="22">
        <v>42706</v>
      </c>
      <c r="M196" s="8">
        <v>0.4916666666666667</v>
      </c>
      <c r="N196" s="32" t="s">
        <v>27</v>
      </c>
      <c r="O196" s="41">
        <v>13.32</v>
      </c>
      <c r="P196" s="41">
        <v>0.81499999999999995</v>
      </c>
      <c r="Q196" s="9" t="s">
        <v>208</v>
      </c>
    </row>
    <row r="197" spans="1:17" x14ac:dyDescent="0.3">
      <c r="A197" s="5" t="s">
        <v>3</v>
      </c>
      <c r="B197" s="136" t="s">
        <v>24</v>
      </c>
      <c r="C197" s="136" t="s">
        <v>14</v>
      </c>
      <c r="D197" s="5">
        <v>470589</v>
      </c>
      <c r="E197" s="5">
        <v>8627471</v>
      </c>
      <c r="F197" s="16">
        <v>2</v>
      </c>
      <c r="G197" s="22">
        <v>42705</v>
      </c>
      <c r="H197" s="8">
        <v>0.46388888888888885</v>
      </c>
      <c r="I197" s="7">
        <f t="shared" si="22"/>
        <v>42709</v>
      </c>
      <c r="J197" s="15"/>
      <c r="K197" s="5" t="s">
        <v>15</v>
      </c>
      <c r="L197" s="22">
        <v>42706</v>
      </c>
      <c r="M197" s="8">
        <v>0.4916666666666667</v>
      </c>
      <c r="N197" s="32" t="s">
        <v>50</v>
      </c>
      <c r="O197" s="41">
        <v>18.43</v>
      </c>
      <c r="P197" s="41">
        <v>1.2250000000000001</v>
      </c>
      <c r="Q197" s="9" t="s">
        <v>208</v>
      </c>
    </row>
    <row r="198" spans="1:17" x14ac:dyDescent="0.3">
      <c r="A198" s="5" t="s">
        <v>3</v>
      </c>
      <c r="B198" s="136" t="s">
        <v>24</v>
      </c>
      <c r="C198" s="136" t="s">
        <v>14</v>
      </c>
      <c r="D198" s="5">
        <v>470589</v>
      </c>
      <c r="E198" s="5">
        <v>8627471</v>
      </c>
      <c r="F198" s="16">
        <v>2</v>
      </c>
      <c r="G198" s="22">
        <v>42705</v>
      </c>
      <c r="H198" s="8">
        <v>0.46388888888888885</v>
      </c>
      <c r="I198" s="7">
        <f t="shared" si="22"/>
        <v>42709</v>
      </c>
      <c r="J198" s="15"/>
      <c r="K198" s="5" t="s">
        <v>15</v>
      </c>
      <c r="L198" s="22">
        <v>42706</v>
      </c>
      <c r="M198" s="8">
        <v>0.4916666666666667</v>
      </c>
      <c r="N198" s="32" t="s">
        <v>209</v>
      </c>
      <c r="O198" s="41">
        <v>9.9499999999999993</v>
      </c>
      <c r="P198" s="41">
        <v>4.41</v>
      </c>
      <c r="Q198" s="9" t="s">
        <v>208</v>
      </c>
    </row>
    <row r="199" spans="1:17" x14ac:dyDescent="0.3">
      <c r="A199" s="5" t="s">
        <v>3</v>
      </c>
      <c r="B199" s="136" t="s">
        <v>24</v>
      </c>
      <c r="C199" s="136" t="s">
        <v>14</v>
      </c>
      <c r="D199" s="5">
        <v>470589</v>
      </c>
      <c r="E199" s="5">
        <v>8627471</v>
      </c>
      <c r="F199" s="16">
        <v>2</v>
      </c>
      <c r="G199" s="22">
        <v>42705</v>
      </c>
      <c r="H199" s="8">
        <v>0.46388888888888885</v>
      </c>
      <c r="I199" s="7">
        <f t="shared" si="22"/>
        <v>42709</v>
      </c>
      <c r="J199" s="15"/>
      <c r="K199" s="5" t="s">
        <v>15</v>
      </c>
      <c r="L199" s="22">
        <v>42706</v>
      </c>
      <c r="M199" s="8">
        <v>0.4916666666666667</v>
      </c>
      <c r="N199" s="26" t="s">
        <v>16</v>
      </c>
      <c r="O199" s="41">
        <v>8.85</v>
      </c>
      <c r="P199" s="41">
        <v>0.17</v>
      </c>
      <c r="Q199" s="9" t="s">
        <v>210</v>
      </c>
    </row>
    <row r="200" spans="1:17" x14ac:dyDescent="0.3">
      <c r="A200" s="5" t="s">
        <v>3</v>
      </c>
      <c r="B200" s="136" t="s">
        <v>24</v>
      </c>
      <c r="C200" s="136" t="s">
        <v>14</v>
      </c>
      <c r="D200" s="5">
        <v>470589</v>
      </c>
      <c r="E200" s="5">
        <v>8627471</v>
      </c>
      <c r="F200" s="16">
        <v>2</v>
      </c>
      <c r="G200" s="22">
        <v>42705</v>
      </c>
      <c r="H200" s="8">
        <v>0.46388888888888885</v>
      </c>
      <c r="I200" s="7">
        <f t="shared" si="22"/>
        <v>42709</v>
      </c>
      <c r="J200" s="15"/>
      <c r="K200" s="5" t="s">
        <v>15</v>
      </c>
      <c r="L200" s="22">
        <v>42706</v>
      </c>
      <c r="M200" s="8">
        <v>0.4916666666666667</v>
      </c>
      <c r="N200" s="26" t="s">
        <v>30</v>
      </c>
      <c r="O200" s="41">
        <v>7.79</v>
      </c>
      <c r="P200" s="41">
        <v>0.3</v>
      </c>
      <c r="Q200" s="9" t="s">
        <v>211</v>
      </c>
    </row>
    <row r="201" spans="1:17" x14ac:dyDescent="0.3">
      <c r="A201" s="5" t="s">
        <v>3</v>
      </c>
      <c r="B201" s="136" t="s">
        <v>24</v>
      </c>
      <c r="C201" s="136" t="s">
        <v>14</v>
      </c>
      <c r="D201" s="5">
        <v>470589</v>
      </c>
      <c r="E201" s="5">
        <v>8627471</v>
      </c>
      <c r="F201" s="16">
        <v>2</v>
      </c>
      <c r="G201" s="22">
        <v>42705</v>
      </c>
      <c r="H201" s="8">
        <v>0.46388888888888885</v>
      </c>
      <c r="I201" s="7">
        <f t="shared" si="22"/>
        <v>42709</v>
      </c>
      <c r="J201" s="15"/>
      <c r="K201" s="5" t="s">
        <v>15</v>
      </c>
      <c r="L201" s="22">
        <v>42706</v>
      </c>
      <c r="M201" s="8">
        <v>0.4916666666666667</v>
      </c>
      <c r="N201" s="26" t="s">
        <v>212</v>
      </c>
      <c r="O201" s="41">
        <v>4.2</v>
      </c>
      <c r="P201" s="41">
        <v>3.5999999999999997E-2</v>
      </c>
      <c r="Q201" s="9" t="s">
        <v>208</v>
      </c>
    </row>
    <row r="202" spans="1:17" x14ac:dyDescent="0.3">
      <c r="A202" s="5" t="s">
        <v>3</v>
      </c>
      <c r="B202" s="136" t="s">
        <v>24</v>
      </c>
      <c r="C202" s="136" t="s">
        <v>14</v>
      </c>
      <c r="D202" s="5">
        <v>470589</v>
      </c>
      <c r="E202" s="5">
        <v>8627471</v>
      </c>
      <c r="F202" s="16">
        <v>2</v>
      </c>
      <c r="G202" s="22">
        <v>42705</v>
      </c>
      <c r="H202" s="8">
        <v>0.46388888888888885</v>
      </c>
      <c r="I202" s="7">
        <f t="shared" si="22"/>
        <v>42709</v>
      </c>
      <c r="J202" s="15"/>
      <c r="K202" s="5" t="s">
        <v>15</v>
      </c>
      <c r="L202" s="22">
        <v>42706</v>
      </c>
      <c r="M202" s="8">
        <v>0.4916666666666667</v>
      </c>
      <c r="N202" s="26" t="s">
        <v>39</v>
      </c>
      <c r="O202" s="41">
        <v>9.4600000000000009</v>
      </c>
      <c r="P202" s="41">
        <v>0.86</v>
      </c>
      <c r="Q202" s="9" t="s">
        <v>208</v>
      </c>
    </row>
    <row r="203" spans="1:17" x14ac:dyDescent="0.3">
      <c r="A203" s="5" t="s">
        <v>3</v>
      </c>
      <c r="B203" s="136" t="s">
        <v>24</v>
      </c>
      <c r="C203" s="136" t="s">
        <v>14</v>
      </c>
      <c r="D203" s="5">
        <v>470589</v>
      </c>
      <c r="E203" s="5">
        <v>8627471</v>
      </c>
      <c r="F203" s="16">
        <v>2</v>
      </c>
      <c r="G203" s="22">
        <v>42705</v>
      </c>
      <c r="H203" s="8">
        <v>0.46388888888888885</v>
      </c>
      <c r="I203" s="7">
        <f t="shared" si="22"/>
        <v>42709</v>
      </c>
      <c r="J203" s="15"/>
      <c r="K203" s="5" t="s">
        <v>15</v>
      </c>
      <c r="L203" s="22">
        <v>42706</v>
      </c>
      <c r="M203" s="8">
        <v>0.4916666666666667</v>
      </c>
      <c r="N203" s="26" t="s">
        <v>39</v>
      </c>
      <c r="O203" s="41">
        <v>9.8699999999999992</v>
      </c>
      <c r="P203" s="41">
        <v>0.217</v>
      </c>
      <c r="Q203" s="9" t="s">
        <v>208</v>
      </c>
    </row>
    <row r="204" spans="1:17" x14ac:dyDescent="0.3">
      <c r="A204" s="5" t="s">
        <v>3</v>
      </c>
      <c r="B204" s="136" t="s">
        <v>24</v>
      </c>
      <c r="C204" s="136" t="s">
        <v>14</v>
      </c>
      <c r="D204" s="5">
        <v>470589</v>
      </c>
      <c r="E204" s="5">
        <v>8627471</v>
      </c>
      <c r="F204" s="16">
        <v>2</v>
      </c>
      <c r="G204" s="22">
        <v>42705</v>
      </c>
      <c r="H204" s="8">
        <v>0.46388888888888885</v>
      </c>
      <c r="I204" s="7">
        <f t="shared" si="22"/>
        <v>42709</v>
      </c>
      <c r="J204" s="15"/>
      <c r="K204" s="5" t="s">
        <v>15</v>
      </c>
      <c r="L204" s="22">
        <v>42706</v>
      </c>
      <c r="M204" s="8">
        <v>0.4916666666666667</v>
      </c>
      <c r="N204" s="26" t="s">
        <v>39</v>
      </c>
      <c r="O204" s="41">
        <v>9.94</v>
      </c>
      <c r="P204" s="41">
        <v>0.29499999999999998</v>
      </c>
      <c r="Q204" s="9" t="s">
        <v>208</v>
      </c>
    </row>
    <row r="205" spans="1:17" x14ac:dyDescent="0.3">
      <c r="A205" s="5" t="s">
        <v>3</v>
      </c>
      <c r="B205" s="136" t="s">
        <v>24</v>
      </c>
      <c r="C205" s="136" t="s">
        <v>14</v>
      </c>
      <c r="D205" s="5">
        <v>470589</v>
      </c>
      <c r="E205" s="5">
        <v>8627471</v>
      </c>
      <c r="F205" s="16">
        <v>2</v>
      </c>
      <c r="G205" s="22">
        <v>42705</v>
      </c>
      <c r="H205" s="8">
        <v>0.46388888888888902</v>
      </c>
      <c r="I205" s="7">
        <f t="shared" si="22"/>
        <v>42709</v>
      </c>
      <c r="J205" s="15"/>
      <c r="K205" s="5" t="s">
        <v>15</v>
      </c>
      <c r="L205" s="22">
        <v>42706</v>
      </c>
      <c r="M205" s="8">
        <v>0.49166666666666697</v>
      </c>
      <c r="N205" s="26" t="s">
        <v>39</v>
      </c>
      <c r="O205" s="41">
        <v>9.81</v>
      </c>
      <c r="P205" s="41">
        <v>0.27200000000000002</v>
      </c>
      <c r="Q205" s="9" t="s">
        <v>208</v>
      </c>
    </row>
    <row r="206" spans="1:17" x14ac:dyDescent="0.3">
      <c r="A206" s="5" t="s">
        <v>3</v>
      </c>
      <c r="B206" s="136" t="s">
        <v>24</v>
      </c>
      <c r="C206" s="136" t="s">
        <v>14</v>
      </c>
      <c r="D206" s="5">
        <v>470589</v>
      </c>
      <c r="E206" s="5">
        <v>8627471</v>
      </c>
      <c r="F206" s="16">
        <v>2</v>
      </c>
      <c r="G206" s="22">
        <v>42705</v>
      </c>
      <c r="H206" s="8">
        <v>0.46388888888888902</v>
      </c>
      <c r="I206" s="7">
        <f t="shared" si="22"/>
        <v>42709</v>
      </c>
      <c r="J206" s="15"/>
      <c r="K206" s="5" t="s">
        <v>15</v>
      </c>
      <c r="L206" s="22">
        <v>42706</v>
      </c>
      <c r="M206" s="8">
        <v>0.49166666666666697</v>
      </c>
      <c r="N206" s="38" t="s">
        <v>67</v>
      </c>
      <c r="O206" s="41">
        <v>18.86</v>
      </c>
      <c r="P206" s="41">
        <v>1</v>
      </c>
      <c r="Q206" s="9" t="s">
        <v>213</v>
      </c>
    </row>
    <row r="207" spans="1:17" x14ac:dyDescent="0.3">
      <c r="A207" s="5" t="s">
        <v>3</v>
      </c>
      <c r="B207" s="136" t="s">
        <v>24</v>
      </c>
      <c r="C207" s="136" t="s">
        <v>14</v>
      </c>
      <c r="D207" s="5">
        <v>470589</v>
      </c>
      <c r="E207" s="5">
        <v>8627471</v>
      </c>
      <c r="F207" s="16">
        <v>2</v>
      </c>
      <c r="G207" s="22">
        <v>42705</v>
      </c>
      <c r="H207" s="8">
        <v>0.46388888888888902</v>
      </c>
      <c r="I207" s="7">
        <f t="shared" si="22"/>
        <v>42709</v>
      </c>
      <c r="J207" s="15"/>
      <c r="K207" s="5" t="s">
        <v>15</v>
      </c>
      <c r="L207" s="22">
        <v>42706</v>
      </c>
      <c r="M207" s="8">
        <v>0.49166666666666697</v>
      </c>
      <c r="N207" s="32" t="s">
        <v>53</v>
      </c>
      <c r="O207" s="41">
        <v>7.71</v>
      </c>
      <c r="P207" s="41">
        <v>0.2</v>
      </c>
      <c r="Q207" s="9" t="s">
        <v>208</v>
      </c>
    </row>
    <row r="208" spans="1:17" x14ac:dyDescent="0.3">
      <c r="A208" s="5" t="s">
        <v>3</v>
      </c>
      <c r="B208" s="136" t="s">
        <v>24</v>
      </c>
      <c r="C208" s="136" t="s">
        <v>14</v>
      </c>
      <c r="D208" s="5">
        <v>470589</v>
      </c>
      <c r="E208" s="5">
        <v>8627471</v>
      </c>
      <c r="F208" s="16">
        <v>2</v>
      </c>
      <c r="G208" s="22">
        <v>42705</v>
      </c>
      <c r="H208" s="8">
        <v>0.46388888888888902</v>
      </c>
      <c r="I208" s="7">
        <f t="shared" si="22"/>
        <v>42709</v>
      </c>
      <c r="J208" s="15"/>
      <c r="K208" s="5" t="s">
        <v>15</v>
      </c>
      <c r="L208" s="22">
        <v>42706</v>
      </c>
      <c r="M208" s="8">
        <v>0.49166666666666697</v>
      </c>
      <c r="N208" s="32" t="s">
        <v>53</v>
      </c>
      <c r="O208" s="41">
        <v>7.72</v>
      </c>
      <c r="P208" s="41">
        <v>0.17199999999999999</v>
      </c>
      <c r="Q208" s="9" t="s">
        <v>208</v>
      </c>
    </row>
    <row r="209" spans="1:17" x14ac:dyDescent="0.3">
      <c r="A209" s="5" t="s">
        <v>3</v>
      </c>
      <c r="B209" s="136" t="s">
        <v>24</v>
      </c>
      <c r="C209" s="136" t="s">
        <v>14</v>
      </c>
      <c r="D209" s="5">
        <v>470589</v>
      </c>
      <c r="E209" s="5">
        <v>8627471</v>
      </c>
      <c r="F209" s="16">
        <v>2</v>
      </c>
      <c r="G209" s="22">
        <v>42705</v>
      </c>
      <c r="H209" s="8">
        <v>0.46388888888888902</v>
      </c>
      <c r="I209" s="7">
        <f t="shared" si="22"/>
        <v>42709</v>
      </c>
      <c r="J209" s="15"/>
      <c r="K209" s="5" t="s">
        <v>15</v>
      </c>
      <c r="L209" s="22">
        <v>42706</v>
      </c>
      <c r="M209" s="8">
        <v>0.49166666666666697</v>
      </c>
      <c r="N209" s="32" t="s">
        <v>53</v>
      </c>
      <c r="O209" s="41">
        <v>7.73</v>
      </c>
      <c r="P209" s="41">
        <v>0.20200000000000001</v>
      </c>
      <c r="Q209" s="9" t="s">
        <v>208</v>
      </c>
    </row>
    <row r="210" spans="1:17" x14ac:dyDescent="0.3">
      <c r="A210" s="5" t="s">
        <v>3</v>
      </c>
      <c r="B210" s="136" t="s">
        <v>24</v>
      </c>
      <c r="C210" s="136" t="s">
        <v>14</v>
      </c>
      <c r="D210" s="5">
        <v>470589</v>
      </c>
      <c r="E210" s="5">
        <v>8627471</v>
      </c>
      <c r="F210" s="16">
        <v>2</v>
      </c>
      <c r="G210" s="22">
        <v>42705</v>
      </c>
      <c r="H210" s="8">
        <v>0.46388888888888902</v>
      </c>
      <c r="I210" s="7">
        <f t="shared" si="22"/>
        <v>42709</v>
      </c>
      <c r="J210" s="15"/>
      <c r="K210" s="5" t="s">
        <v>15</v>
      </c>
      <c r="L210" s="22">
        <v>42706</v>
      </c>
      <c r="M210" s="8">
        <v>0.49166666666666697</v>
      </c>
      <c r="N210" s="32" t="s">
        <v>214</v>
      </c>
      <c r="O210" s="41">
        <v>9.9700000000000006</v>
      </c>
      <c r="P210" s="41">
        <v>0.28399999999999997</v>
      </c>
      <c r="Q210" s="9" t="s">
        <v>208</v>
      </c>
    </row>
    <row r="211" spans="1:17" x14ac:dyDescent="0.3">
      <c r="A211" s="5" t="s">
        <v>3</v>
      </c>
      <c r="B211" s="136" t="s">
        <v>24</v>
      </c>
      <c r="C211" s="136" t="s">
        <v>14</v>
      </c>
      <c r="D211" s="5">
        <v>470589</v>
      </c>
      <c r="E211" s="5">
        <v>8627471</v>
      </c>
      <c r="F211" s="16">
        <v>2</v>
      </c>
      <c r="G211" s="22">
        <v>42705</v>
      </c>
      <c r="H211" s="8">
        <v>0.46388888888888902</v>
      </c>
      <c r="I211" s="7">
        <f t="shared" si="22"/>
        <v>42709</v>
      </c>
      <c r="J211" s="15"/>
      <c r="K211" s="5" t="s">
        <v>15</v>
      </c>
      <c r="L211" s="22">
        <v>42706</v>
      </c>
      <c r="M211" s="8">
        <v>0.49166666666666697</v>
      </c>
      <c r="N211" s="32" t="s">
        <v>53</v>
      </c>
      <c r="O211" s="41">
        <v>7.73</v>
      </c>
      <c r="P211" s="41">
        <v>0.20300000000000001</v>
      </c>
      <c r="Q211" s="9" t="s">
        <v>208</v>
      </c>
    </row>
    <row r="212" spans="1:17" x14ac:dyDescent="0.3">
      <c r="A212" s="5" t="s">
        <v>3</v>
      </c>
      <c r="B212" s="136" t="s">
        <v>24</v>
      </c>
      <c r="C212" s="136" t="s">
        <v>14</v>
      </c>
      <c r="D212" s="5">
        <v>470589</v>
      </c>
      <c r="E212" s="5">
        <v>8627471</v>
      </c>
      <c r="F212" s="16">
        <v>2</v>
      </c>
      <c r="G212" s="22">
        <v>42705</v>
      </c>
      <c r="H212" s="8">
        <v>0.46388888888888902</v>
      </c>
      <c r="I212" s="7">
        <f t="shared" si="22"/>
        <v>42709</v>
      </c>
      <c r="J212" s="15"/>
      <c r="K212" s="5" t="s">
        <v>15</v>
      </c>
      <c r="L212" s="22">
        <v>42706</v>
      </c>
      <c r="M212" s="8">
        <v>0.49166666666666697</v>
      </c>
      <c r="N212" s="26" t="s">
        <v>39</v>
      </c>
      <c r="O212" s="41">
        <v>7.77</v>
      </c>
      <c r="P212" s="41">
        <v>0.2</v>
      </c>
      <c r="Q212" s="9" t="s">
        <v>208</v>
      </c>
    </row>
    <row r="213" spans="1:17" x14ac:dyDescent="0.3">
      <c r="A213" s="5" t="s">
        <v>3</v>
      </c>
      <c r="B213" s="136" t="s">
        <v>24</v>
      </c>
      <c r="C213" s="136" t="s">
        <v>14</v>
      </c>
      <c r="D213" s="5">
        <v>470589</v>
      </c>
      <c r="E213" s="5">
        <v>8627471</v>
      </c>
      <c r="F213" s="16">
        <v>2</v>
      </c>
      <c r="G213" s="22">
        <v>42705</v>
      </c>
      <c r="H213" s="8">
        <v>0.46388888888888902</v>
      </c>
      <c r="I213" s="7">
        <f t="shared" si="22"/>
        <v>42709</v>
      </c>
      <c r="J213" s="15"/>
      <c r="K213" s="5" t="s">
        <v>15</v>
      </c>
      <c r="L213" s="22">
        <v>42706</v>
      </c>
      <c r="M213" s="8">
        <v>0.49166666666666697</v>
      </c>
      <c r="N213" s="32" t="s">
        <v>40</v>
      </c>
      <c r="O213" s="41">
        <v>6.65</v>
      </c>
      <c r="P213" s="41">
        <v>8.5000000000000006E-2</v>
      </c>
      <c r="Q213" s="9" t="s">
        <v>208</v>
      </c>
    </row>
    <row r="214" spans="1:17" x14ac:dyDescent="0.3">
      <c r="A214" s="5" t="s">
        <v>3</v>
      </c>
      <c r="B214" s="136" t="s">
        <v>24</v>
      </c>
      <c r="C214" s="136" t="s">
        <v>14</v>
      </c>
      <c r="D214" s="5">
        <v>470589</v>
      </c>
      <c r="E214" s="5">
        <v>8627471</v>
      </c>
      <c r="F214" s="16">
        <v>2</v>
      </c>
      <c r="G214" s="22">
        <v>42705</v>
      </c>
      <c r="H214" s="8">
        <v>0.46388888888888902</v>
      </c>
      <c r="I214" s="7">
        <f t="shared" si="22"/>
        <v>42709</v>
      </c>
      <c r="J214" s="15"/>
      <c r="K214" s="5" t="s">
        <v>15</v>
      </c>
      <c r="L214" s="22">
        <v>42706</v>
      </c>
      <c r="M214" s="8">
        <v>0.49166666666666697</v>
      </c>
      <c r="N214" s="32" t="s">
        <v>53</v>
      </c>
      <c r="O214" s="41">
        <v>5.58</v>
      </c>
      <c r="P214" s="41">
        <v>0.106</v>
      </c>
      <c r="Q214" s="9" t="s">
        <v>208</v>
      </c>
    </row>
    <row r="215" spans="1:17" x14ac:dyDescent="0.3">
      <c r="A215" s="5" t="s">
        <v>3</v>
      </c>
      <c r="B215" s="136" t="s">
        <v>24</v>
      </c>
      <c r="C215" s="136" t="s">
        <v>14</v>
      </c>
      <c r="D215" s="5">
        <v>470589</v>
      </c>
      <c r="E215" s="5">
        <v>8627471</v>
      </c>
      <c r="F215" s="16">
        <v>2</v>
      </c>
      <c r="G215" s="22">
        <v>42705</v>
      </c>
      <c r="H215" s="8">
        <v>0.46388888888888902</v>
      </c>
      <c r="I215" s="7">
        <f t="shared" si="22"/>
        <v>42709</v>
      </c>
      <c r="J215" s="15"/>
      <c r="K215" s="5" t="s">
        <v>15</v>
      </c>
      <c r="L215" s="22">
        <v>42706</v>
      </c>
      <c r="M215" s="8">
        <v>0.49166666666666697</v>
      </c>
      <c r="N215" s="32" t="s">
        <v>40</v>
      </c>
      <c r="O215" s="41">
        <v>6.65</v>
      </c>
      <c r="P215" s="41">
        <v>0.11</v>
      </c>
      <c r="Q215" s="9" t="s">
        <v>208</v>
      </c>
    </row>
    <row r="216" spans="1:17" x14ac:dyDescent="0.3">
      <c r="A216" s="5" t="s">
        <v>3</v>
      </c>
      <c r="B216" s="136" t="s">
        <v>24</v>
      </c>
      <c r="C216" s="136" t="s">
        <v>14</v>
      </c>
      <c r="D216" s="5">
        <v>470589</v>
      </c>
      <c r="E216" s="5">
        <v>8627471</v>
      </c>
      <c r="F216" s="16">
        <v>2</v>
      </c>
      <c r="G216" s="22">
        <v>42705</v>
      </c>
      <c r="H216" s="8">
        <v>0.46388888888888902</v>
      </c>
      <c r="I216" s="7">
        <f t="shared" ref="I216:I279" si="23">G216+4</f>
        <v>42709</v>
      </c>
      <c r="J216" s="15"/>
      <c r="K216" s="5" t="s">
        <v>15</v>
      </c>
      <c r="L216" s="22">
        <v>42706</v>
      </c>
      <c r="M216" s="8">
        <v>0.49166666666666697</v>
      </c>
      <c r="N216" s="32" t="s">
        <v>59</v>
      </c>
      <c r="O216" s="41">
        <v>4.4800000000000004</v>
      </c>
      <c r="P216" s="41">
        <v>5.0999999999999997E-2</v>
      </c>
      <c r="Q216" s="9" t="s">
        <v>208</v>
      </c>
    </row>
    <row r="217" spans="1:17" x14ac:dyDescent="0.3">
      <c r="A217" s="5" t="s">
        <v>3</v>
      </c>
      <c r="B217" s="136" t="s">
        <v>24</v>
      </c>
      <c r="C217" s="136" t="s">
        <v>14</v>
      </c>
      <c r="D217" s="5">
        <v>470589</v>
      </c>
      <c r="E217" s="5">
        <v>8627471</v>
      </c>
      <c r="F217" s="16">
        <v>2</v>
      </c>
      <c r="G217" s="22">
        <v>42705</v>
      </c>
      <c r="H217" s="8">
        <v>0.46388888888888902</v>
      </c>
      <c r="I217" s="7">
        <f t="shared" si="23"/>
        <v>42709</v>
      </c>
      <c r="J217" s="15"/>
      <c r="K217" s="5" t="s">
        <v>15</v>
      </c>
      <c r="L217" s="22">
        <v>42706</v>
      </c>
      <c r="M217" s="8">
        <v>0.49166666666666697</v>
      </c>
      <c r="N217" s="32" t="s">
        <v>40</v>
      </c>
      <c r="O217" s="41">
        <v>5.61</v>
      </c>
      <c r="P217" s="41">
        <v>0.10100000000000001</v>
      </c>
      <c r="Q217" s="9" t="s">
        <v>208</v>
      </c>
    </row>
    <row r="218" spans="1:17" x14ac:dyDescent="0.3">
      <c r="A218" s="5" t="s">
        <v>3</v>
      </c>
      <c r="B218" s="136" t="s">
        <v>24</v>
      </c>
      <c r="C218" s="136" t="s">
        <v>14</v>
      </c>
      <c r="D218" s="5">
        <v>470589</v>
      </c>
      <c r="E218" s="5">
        <v>8627471</v>
      </c>
      <c r="F218" s="16">
        <v>2</v>
      </c>
      <c r="G218" s="22">
        <v>42705</v>
      </c>
      <c r="H218" s="8">
        <v>0.46388888888888902</v>
      </c>
      <c r="I218" s="7">
        <f t="shared" si="23"/>
        <v>42709</v>
      </c>
      <c r="J218" s="15"/>
      <c r="K218" s="5" t="s">
        <v>15</v>
      </c>
      <c r="L218" s="22">
        <v>42706</v>
      </c>
      <c r="M218" s="8">
        <v>0.49166666666666697</v>
      </c>
      <c r="N218" s="32" t="s">
        <v>59</v>
      </c>
      <c r="O218" s="41">
        <v>6.67</v>
      </c>
      <c r="P218" s="41">
        <v>7.6999999999999999E-2</v>
      </c>
      <c r="Q218" s="9" t="s">
        <v>208</v>
      </c>
    </row>
    <row r="219" spans="1:17" x14ac:dyDescent="0.3">
      <c r="A219" s="5" t="s">
        <v>3</v>
      </c>
      <c r="B219" s="136" t="s">
        <v>24</v>
      </c>
      <c r="C219" s="136" t="s">
        <v>14</v>
      </c>
      <c r="D219" s="5">
        <v>470589</v>
      </c>
      <c r="E219" s="5">
        <v>8627471</v>
      </c>
      <c r="F219" s="16">
        <v>2</v>
      </c>
      <c r="G219" s="22">
        <v>42705</v>
      </c>
      <c r="H219" s="8">
        <v>0.46388888888888902</v>
      </c>
      <c r="I219" s="7">
        <f t="shared" si="23"/>
        <v>42709</v>
      </c>
      <c r="J219" s="15"/>
      <c r="K219" s="5" t="s">
        <v>15</v>
      </c>
      <c r="L219" s="22">
        <v>42706</v>
      </c>
      <c r="M219" s="8">
        <v>0.49166666666666697</v>
      </c>
      <c r="N219" s="32" t="s">
        <v>215</v>
      </c>
      <c r="O219" s="41">
        <v>5.54</v>
      </c>
      <c r="P219" s="41">
        <v>0.10100000000000001</v>
      </c>
      <c r="Q219" s="9" t="s">
        <v>208</v>
      </c>
    </row>
    <row r="220" spans="1:17" x14ac:dyDescent="0.3">
      <c r="A220" s="5" t="s">
        <v>3</v>
      </c>
      <c r="B220" s="136" t="s">
        <v>24</v>
      </c>
      <c r="C220" s="136" t="s">
        <v>14</v>
      </c>
      <c r="D220" s="5">
        <v>470589</v>
      </c>
      <c r="E220" s="5">
        <v>8627471</v>
      </c>
      <c r="F220" s="16">
        <v>2</v>
      </c>
      <c r="G220" s="22">
        <v>42705</v>
      </c>
      <c r="H220" s="8">
        <v>0.46388888888888902</v>
      </c>
      <c r="I220" s="7">
        <f t="shared" si="23"/>
        <v>42709</v>
      </c>
      <c r="J220" s="15"/>
      <c r="K220" s="5" t="s">
        <v>15</v>
      </c>
      <c r="L220" s="22">
        <v>42706</v>
      </c>
      <c r="M220" s="8">
        <v>0.49166666666666697</v>
      </c>
      <c r="N220" s="32" t="s">
        <v>216</v>
      </c>
      <c r="O220" s="41">
        <v>4.42</v>
      </c>
      <c r="P220" s="41">
        <v>3.1E-2</v>
      </c>
      <c r="Q220" s="9" t="s">
        <v>208</v>
      </c>
    </row>
    <row r="221" spans="1:17" x14ac:dyDescent="0.3">
      <c r="A221" s="5" t="s">
        <v>3</v>
      </c>
      <c r="B221" s="136" t="s">
        <v>24</v>
      </c>
      <c r="C221" s="136" t="s">
        <v>14</v>
      </c>
      <c r="D221" s="5">
        <v>470589</v>
      </c>
      <c r="E221" s="5">
        <v>8627471</v>
      </c>
      <c r="F221" s="16">
        <v>2</v>
      </c>
      <c r="G221" s="22">
        <v>42705</v>
      </c>
      <c r="H221" s="8">
        <v>0.46388888888888902</v>
      </c>
      <c r="I221" s="7">
        <f t="shared" si="23"/>
        <v>42709</v>
      </c>
      <c r="J221" s="15"/>
      <c r="K221" s="5" t="s">
        <v>15</v>
      </c>
      <c r="L221" s="22">
        <v>42706</v>
      </c>
      <c r="M221" s="8">
        <v>0.49166666666666697</v>
      </c>
      <c r="N221" s="32" t="s">
        <v>217</v>
      </c>
      <c r="O221" s="41">
        <v>6.64</v>
      </c>
      <c r="P221" s="41">
        <v>0.08</v>
      </c>
      <c r="Q221" s="9" t="s">
        <v>208</v>
      </c>
    </row>
    <row r="222" spans="1:17" x14ac:dyDescent="0.3">
      <c r="A222" s="5" t="s">
        <v>3</v>
      </c>
      <c r="B222" s="136" t="s">
        <v>24</v>
      </c>
      <c r="C222" s="136" t="s">
        <v>14</v>
      </c>
      <c r="D222" s="5">
        <v>470589</v>
      </c>
      <c r="E222" s="5">
        <v>8627471</v>
      </c>
      <c r="F222" s="16">
        <v>2</v>
      </c>
      <c r="G222" s="22">
        <v>42705</v>
      </c>
      <c r="H222" s="8">
        <v>0.46388888888888902</v>
      </c>
      <c r="I222" s="7">
        <f t="shared" si="23"/>
        <v>42709</v>
      </c>
      <c r="J222" s="15"/>
      <c r="K222" s="5" t="s">
        <v>15</v>
      </c>
      <c r="L222" s="22">
        <v>42706</v>
      </c>
      <c r="M222" s="8">
        <v>0.49166666666666697</v>
      </c>
      <c r="N222" s="32" t="s">
        <v>215</v>
      </c>
      <c r="O222" s="41">
        <v>4.4800000000000004</v>
      </c>
      <c r="P222" s="41">
        <v>4.4999999999999998E-2</v>
      </c>
      <c r="Q222" s="9" t="s">
        <v>208</v>
      </c>
    </row>
    <row r="223" spans="1:17" x14ac:dyDescent="0.3">
      <c r="A223" s="5" t="s">
        <v>3</v>
      </c>
      <c r="B223" s="136" t="s">
        <v>24</v>
      </c>
      <c r="C223" s="136" t="s">
        <v>14</v>
      </c>
      <c r="D223" s="5">
        <v>470589</v>
      </c>
      <c r="E223" s="5">
        <v>8627471</v>
      </c>
      <c r="F223" s="16">
        <v>2</v>
      </c>
      <c r="G223" s="22">
        <v>42705</v>
      </c>
      <c r="H223" s="8">
        <v>0.46388888888888902</v>
      </c>
      <c r="I223" s="7">
        <f t="shared" si="23"/>
        <v>42709</v>
      </c>
      <c r="J223" s="15"/>
      <c r="K223" s="5" t="s">
        <v>15</v>
      </c>
      <c r="L223" s="22">
        <v>42706</v>
      </c>
      <c r="M223" s="8">
        <v>0.49166666666666697</v>
      </c>
      <c r="N223" s="32" t="s">
        <v>59</v>
      </c>
      <c r="O223" s="41">
        <v>4.45</v>
      </c>
      <c r="P223" s="41">
        <v>4.2000000000000003E-2</v>
      </c>
      <c r="Q223" s="9" t="s">
        <v>208</v>
      </c>
    </row>
    <row r="224" spans="1:17" x14ac:dyDescent="0.3">
      <c r="A224" s="5" t="s">
        <v>3</v>
      </c>
      <c r="B224" s="136" t="s">
        <v>24</v>
      </c>
      <c r="C224" s="136" t="s">
        <v>14</v>
      </c>
      <c r="D224" s="5">
        <v>470589</v>
      </c>
      <c r="E224" s="5">
        <v>8627471</v>
      </c>
      <c r="F224" s="16">
        <v>2</v>
      </c>
      <c r="G224" s="22">
        <v>42705</v>
      </c>
      <c r="H224" s="8">
        <v>0.46388888888888902</v>
      </c>
      <c r="I224" s="7">
        <f t="shared" si="23"/>
        <v>42709</v>
      </c>
      <c r="J224" s="15"/>
      <c r="K224" s="5" t="s">
        <v>15</v>
      </c>
      <c r="L224" s="22">
        <v>42706</v>
      </c>
      <c r="M224" s="8">
        <v>0.49166666666666697</v>
      </c>
      <c r="N224" s="32" t="s">
        <v>59</v>
      </c>
      <c r="O224" s="41">
        <v>3.4</v>
      </c>
      <c r="P224" s="41">
        <v>3.9E-2</v>
      </c>
      <c r="Q224" s="9" t="s">
        <v>208</v>
      </c>
    </row>
    <row r="225" spans="1:17" x14ac:dyDescent="0.3">
      <c r="A225" s="5" t="s">
        <v>3</v>
      </c>
      <c r="B225" s="136" t="s">
        <v>24</v>
      </c>
      <c r="C225" s="136" t="s">
        <v>14</v>
      </c>
      <c r="D225" s="5">
        <v>470589</v>
      </c>
      <c r="E225" s="5">
        <v>8627471</v>
      </c>
      <c r="F225" s="16">
        <v>2</v>
      </c>
      <c r="G225" s="22">
        <v>42705</v>
      </c>
      <c r="H225" s="8">
        <v>0.46388888888888902</v>
      </c>
      <c r="I225" s="7">
        <f t="shared" si="23"/>
        <v>42709</v>
      </c>
      <c r="J225" s="15"/>
      <c r="K225" s="5" t="s">
        <v>15</v>
      </c>
      <c r="L225" s="22">
        <v>42706</v>
      </c>
      <c r="M225" s="8">
        <v>0.49166666666666697</v>
      </c>
      <c r="N225" s="32" t="s">
        <v>218</v>
      </c>
      <c r="O225" s="41">
        <v>2.33</v>
      </c>
      <c r="P225" s="41">
        <v>0.02</v>
      </c>
      <c r="Q225" s="9" t="s">
        <v>208</v>
      </c>
    </row>
    <row r="226" spans="1:17" x14ac:dyDescent="0.3">
      <c r="A226" s="5" t="s">
        <v>3</v>
      </c>
      <c r="B226" s="136" t="s">
        <v>24</v>
      </c>
      <c r="C226" s="136" t="s">
        <v>14</v>
      </c>
      <c r="D226" s="5">
        <v>470589</v>
      </c>
      <c r="E226" s="5">
        <v>8627471</v>
      </c>
      <c r="F226" s="16">
        <v>2</v>
      </c>
      <c r="G226" s="22">
        <v>42705</v>
      </c>
      <c r="H226" s="8">
        <v>0.46388888888888902</v>
      </c>
      <c r="I226" s="7">
        <f t="shared" si="23"/>
        <v>42709</v>
      </c>
      <c r="J226" s="15"/>
      <c r="K226" s="5" t="s">
        <v>15</v>
      </c>
      <c r="L226" s="22">
        <v>42706</v>
      </c>
      <c r="M226" s="8">
        <v>0.49166666666666697</v>
      </c>
      <c r="N226" s="32" t="s">
        <v>49</v>
      </c>
      <c r="O226" s="41">
        <v>4.3899999999999997</v>
      </c>
      <c r="P226" s="41">
        <v>2.4E-2</v>
      </c>
      <c r="Q226" s="9" t="s">
        <v>208</v>
      </c>
    </row>
    <row r="227" spans="1:17" x14ac:dyDescent="0.3">
      <c r="A227" s="5" t="s">
        <v>3</v>
      </c>
      <c r="B227" s="136" t="s">
        <v>24</v>
      </c>
      <c r="C227" s="136" t="s">
        <v>14</v>
      </c>
      <c r="D227" s="5">
        <v>470589</v>
      </c>
      <c r="E227" s="5">
        <v>8627471</v>
      </c>
      <c r="F227" s="16">
        <v>2</v>
      </c>
      <c r="G227" s="22">
        <v>42705</v>
      </c>
      <c r="H227" s="8">
        <v>0.46388888888888902</v>
      </c>
      <c r="I227" s="7">
        <f t="shared" si="23"/>
        <v>42709</v>
      </c>
      <c r="J227" s="15"/>
      <c r="K227" s="5" t="s">
        <v>15</v>
      </c>
      <c r="L227" s="22">
        <v>42706</v>
      </c>
      <c r="M227" s="8">
        <v>0.49166666666666697</v>
      </c>
      <c r="N227" s="32" t="s">
        <v>176</v>
      </c>
      <c r="O227" s="41">
        <v>3.41</v>
      </c>
      <c r="P227" s="41">
        <v>3.3000000000000002E-2</v>
      </c>
      <c r="Q227" s="9" t="s">
        <v>208</v>
      </c>
    </row>
    <row r="228" spans="1:17" x14ac:dyDescent="0.3">
      <c r="A228" s="5" t="s">
        <v>3</v>
      </c>
      <c r="B228" s="136" t="s">
        <v>24</v>
      </c>
      <c r="C228" s="136" t="s">
        <v>14</v>
      </c>
      <c r="D228" s="5">
        <v>470589</v>
      </c>
      <c r="E228" s="5">
        <v>8627471</v>
      </c>
      <c r="F228" s="16">
        <v>2</v>
      </c>
      <c r="G228" s="22">
        <v>42705</v>
      </c>
      <c r="H228" s="8">
        <v>0.46388888888888902</v>
      </c>
      <c r="I228" s="7">
        <f t="shared" si="23"/>
        <v>42709</v>
      </c>
      <c r="J228" s="15"/>
      <c r="K228" s="5" t="s">
        <v>15</v>
      </c>
      <c r="L228" s="22">
        <v>42706</v>
      </c>
      <c r="M228" s="8">
        <v>0.49166666666666697</v>
      </c>
      <c r="N228" s="32" t="s">
        <v>219</v>
      </c>
      <c r="O228" s="41">
        <v>3.36</v>
      </c>
      <c r="P228" s="41">
        <v>1.7999999999999999E-2</v>
      </c>
      <c r="Q228" s="9" t="s">
        <v>208</v>
      </c>
    </row>
    <row r="229" spans="1:17" x14ac:dyDescent="0.3">
      <c r="A229" s="5" t="s">
        <v>3</v>
      </c>
      <c r="B229" s="136" t="s">
        <v>24</v>
      </c>
      <c r="C229" s="136" t="s">
        <v>14</v>
      </c>
      <c r="D229" s="5">
        <v>470589</v>
      </c>
      <c r="E229" s="5">
        <v>8627471</v>
      </c>
      <c r="F229" s="16">
        <v>2</v>
      </c>
      <c r="G229" s="22">
        <v>42705</v>
      </c>
      <c r="H229" s="8">
        <v>0.46388888888888902</v>
      </c>
      <c r="I229" s="7">
        <f t="shared" si="23"/>
        <v>42709</v>
      </c>
      <c r="J229" s="15"/>
      <c r="K229" s="5" t="s">
        <v>15</v>
      </c>
      <c r="L229" s="22">
        <v>42706</v>
      </c>
      <c r="M229" s="8">
        <v>0.49166666666666697</v>
      </c>
      <c r="N229" s="32" t="s">
        <v>220</v>
      </c>
      <c r="O229" s="33" t="s">
        <v>56</v>
      </c>
      <c r="P229" s="33" t="s">
        <v>56</v>
      </c>
      <c r="Q229" s="39" t="s">
        <v>221</v>
      </c>
    </row>
    <row r="230" spans="1:17" x14ac:dyDescent="0.3">
      <c r="A230" s="5" t="s">
        <v>3</v>
      </c>
      <c r="B230" s="136" t="s">
        <v>24</v>
      </c>
      <c r="C230" s="136" t="s">
        <v>14</v>
      </c>
      <c r="D230" s="5">
        <v>470589</v>
      </c>
      <c r="E230" s="5">
        <v>8627471</v>
      </c>
      <c r="F230" s="16">
        <v>2</v>
      </c>
      <c r="G230" s="22">
        <v>42705</v>
      </c>
      <c r="H230" s="8">
        <v>0.46388888888888902</v>
      </c>
      <c r="I230" s="7">
        <f t="shared" si="23"/>
        <v>42709</v>
      </c>
      <c r="J230" s="15"/>
      <c r="K230" s="5" t="s">
        <v>15</v>
      </c>
      <c r="L230" s="22">
        <v>42706</v>
      </c>
      <c r="M230" s="8">
        <v>0.49166666666666697</v>
      </c>
      <c r="N230" s="32" t="s">
        <v>222</v>
      </c>
      <c r="O230" s="41">
        <v>9.94</v>
      </c>
      <c r="P230" s="41">
        <v>0.22</v>
      </c>
      <c r="Q230" s="9" t="s">
        <v>211</v>
      </c>
    </row>
    <row r="231" spans="1:17" x14ac:dyDescent="0.3">
      <c r="A231" s="5" t="s">
        <v>3</v>
      </c>
      <c r="B231" s="141" t="s">
        <v>29</v>
      </c>
      <c r="C231" s="141" t="s">
        <v>14</v>
      </c>
      <c r="D231" s="13">
        <v>470727</v>
      </c>
      <c r="E231" s="13">
        <v>8626856</v>
      </c>
      <c r="F231" s="17">
        <v>2</v>
      </c>
      <c r="G231" s="22">
        <v>42705</v>
      </c>
      <c r="H231" s="15">
        <v>0.51111111111111118</v>
      </c>
      <c r="I231" s="7">
        <f t="shared" si="23"/>
        <v>42709</v>
      </c>
      <c r="J231" s="15"/>
      <c r="K231" s="13" t="s">
        <v>15</v>
      </c>
      <c r="L231" s="22">
        <v>42706</v>
      </c>
      <c r="M231" s="34" t="s">
        <v>223</v>
      </c>
      <c r="N231" s="31" t="s">
        <v>25</v>
      </c>
      <c r="O231" s="5">
        <v>15.4</v>
      </c>
      <c r="P231" s="5">
        <v>0.84299999999999997</v>
      </c>
      <c r="Q231" s="9" t="s">
        <v>224</v>
      </c>
    </row>
    <row r="232" spans="1:17" x14ac:dyDescent="0.3">
      <c r="A232" s="5" t="s">
        <v>3</v>
      </c>
      <c r="B232" s="141" t="s">
        <v>29</v>
      </c>
      <c r="C232" s="141" t="s">
        <v>14</v>
      </c>
      <c r="D232" s="13">
        <v>470727</v>
      </c>
      <c r="E232" s="13">
        <v>8626856</v>
      </c>
      <c r="F232" s="17">
        <v>2</v>
      </c>
      <c r="G232" s="22">
        <v>42705</v>
      </c>
      <c r="H232" s="15">
        <v>0.51111111111111118</v>
      </c>
      <c r="I232" s="7">
        <f t="shared" si="23"/>
        <v>42709</v>
      </c>
      <c r="J232" s="15"/>
      <c r="K232" s="13" t="s">
        <v>15</v>
      </c>
      <c r="L232" s="22">
        <v>42706</v>
      </c>
      <c r="M232" s="34" t="s">
        <v>223</v>
      </c>
      <c r="N232" s="31" t="s">
        <v>30</v>
      </c>
      <c r="O232" s="5">
        <v>7.4</v>
      </c>
      <c r="P232" s="5">
        <v>0.27</v>
      </c>
      <c r="Q232" s="9" t="s">
        <v>224</v>
      </c>
    </row>
    <row r="233" spans="1:17" x14ac:dyDescent="0.3">
      <c r="A233" s="5" t="s">
        <v>3</v>
      </c>
      <c r="B233" s="141" t="s">
        <v>29</v>
      </c>
      <c r="C233" s="141" t="s">
        <v>14</v>
      </c>
      <c r="D233" s="13">
        <v>470727</v>
      </c>
      <c r="E233" s="13">
        <v>8626856</v>
      </c>
      <c r="F233" s="17">
        <v>2</v>
      </c>
      <c r="G233" s="22">
        <v>42705</v>
      </c>
      <c r="H233" s="15">
        <v>0.51111111111111118</v>
      </c>
      <c r="I233" s="7">
        <f t="shared" si="23"/>
        <v>42709</v>
      </c>
      <c r="J233" s="15"/>
      <c r="K233" s="13" t="s">
        <v>15</v>
      </c>
      <c r="L233" s="22">
        <v>42706</v>
      </c>
      <c r="M233" s="34" t="s">
        <v>223</v>
      </c>
      <c r="N233" s="31" t="s">
        <v>30</v>
      </c>
      <c r="O233" s="40">
        <v>7.5</v>
      </c>
      <c r="P233" s="41">
        <v>0.25</v>
      </c>
      <c r="Q233" s="9" t="s">
        <v>224</v>
      </c>
    </row>
    <row r="234" spans="1:17" x14ac:dyDescent="0.3">
      <c r="A234" s="5" t="s">
        <v>3</v>
      </c>
      <c r="B234" s="141" t="s">
        <v>29</v>
      </c>
      <c r="C234" s="141" t="s">
        <v>14</v>
      </c>
      <c r="D234" s="13">
        <v>470727</v>
      </c>
      <c r="E234" s="13">
        <v>8626856</v>
      </c>
      <c r="F234" s="17">
        <v>2</v>
      </c>
      <c r="G234" s="22">
        <v>42705</v>
      </c>
      <c r="H234" s="15">
        <v>0.51111111111111096</v>
      </c>
      <c r="I234" s="7">
        <f t="shared" si="23"/>
        <v>42709</v>
      </c>
      <c r="J234" s="15"/>
      <c r="K234" s="13" t="s">
        <v>15</v>
      </c>
      <c r="L234" s="22">
        <v>42706</v>
      </c>
      <c r="M234" s="34" t="s">
        <v>223</v>
      </c>
      <c r="N234" s="31" t="s">
        <v>30</v>
      </c>
      <c r="O234" s="40">
        <v>7.8</v>
      </c>
      <c r="P234" s="41">
        <v>0.128</v>
      </c>
      <c r="Q234" s="9" t="s">
        <v>224</v>
      </c>
    </row>
    <row r="235" spans="1:17" x14ac:dyDescent="0.3">
      <c r="A235" s="5" t="s">
        <v>3</v>
      </c>
      <c r="B235" s="141" t="s">
        <v>29</v>
      </c>
      <c r="C235" s="141" t="s">
        <v>14</v>
      </c>
      <c r="D235" s="13">
        <v>470727</v>
      </c>
      <c r="E235" s="13">
        <v>8626856</v>
      </c>
      <c r="F235" s="17">
        <v>2</v>
      </c>
      <c r="G235" s="22">
        <v>42705</v>
      </c>
      <c r="H235" s="15">
        <v>0.51111111111111096</v>
      </c>
      <c r="I235" s="7">
        <f t="shared" si="23"/>
        <v>42709</v>
      </c>
      <c r="J235" s="15"/>
      <c r="K235" s="13" t="s">
        <v>15</v>
      </c>
      <c r="L235" s="22">
        <v>42706</v>
      </c>
      <c r="M235" s="34" t="s">
        <v>223</v>
      </c>
      <c r="N235" s="31" t="s">
        <v>30</v>
      </c>
      <c r="O235" s="40">
        <v>7.6</v>
      </c>
      <c r="P235" s="41">
        <v>0.31900000000000001</v>
      </c>
      <c r="Q235" s="9" t="s">
        <v>224</v>
      </c>
    </row>
    <row r="236" spans="1:17" x14ac:dyDescent="0.3">
      <c r="A236" s="5" t="s">
        <v>3</v>
      </c>
      <c r="B236" s="141" t="s">
        <v>29</v>
      </c>
      <c r="C236" s="141" t="s">
        <v>14</v>
      </c>
      <c r="D236" s="13">
        <v>470727</v>
      </c>
      <c r="E236" s="13">
        <v>8626856</v>
      </c>
      <c r="F236" s="17">
        <v>2</v>
      </c>
      <c r="G236" s="22">
        <v>42705</v>
      </c>
      <c r="H236" s="15">
        <v>0.51111111111111096</v>
      </c>
      <c r="I236" s="7">
        <f t="shared" si="23"/>
        <v>42709</v>
      </c>
      <c r="J236" s="15"/>
      <c r="K236" s="13" t="s">
        <v>15</v>
      </c>
      <c r="L236" s="22">
        <v>42706</v>
      </c>
      <c r="M236" s="34" t="s">
        <v>223</v>
      </c>
      <c r="N236" s="32" t="s">
        <v>225</v>
      </c>
      <c r="O236" s="40">
        <v>6.1</v>
      </c>
      <c r="P236" s="41">
        <v>8.6999999999999994E-2</v>
      </c>
      <c r="Q236" s="9" t="s">
        <v>224</v>
      </c>
    </row>
    <row r="237" spans="1:17" x14ac:dyDescent="0.3">
      <c r="A237" s="5" t="s">
        <v>3</v>
      </c>
      <c r="B237" s="141" t="s">
        <v>29</v>
      </c>
      <c r="C237" s="141" t="s">
        <v>14</v>
      </c>
      <c r="D237" s="13">
        <v>470727</v>
      </c>
      <c r="E237" s="13">
        <v>8626856</v>
      </c>
      <c r="F237" s="17">
        <v>2</v>
      </c>
      <c r="G237" s="22">
        <v>42705</v>
      </c>
      <c r="H237" s="15">
        <v>0.51111111111111096</v>
      </c>
      <c r="I237" s="7">
        <f t="shared" si="23"/>
        <v>42709</v>
      </c>
      <c r="J237" s="15"/>
      <c r="K237" s="13" t="s">
        <v>15</v>
      </c>
      <c r="L237" s="22">
        <v>42706</v>
      </c>
      <c r="M237" s="34" t="s">
        <v>223</v>
      </c>
      <c r="N237" s="32" t="s">
        <v>225</v>
      </c>
      <c r="O237" s="40">
        <v>5.71</v>
      </c>
      <c r="P237" s="41">
        <v>0.19</v>
      </c>
      <c r="Q237" s="9" t="s">
        <v>224</v>
      </c>
    </row>
    <row r="238" spans="1:17" x14ac:dyDescent="0.3">
      <c r="A238" s="5" t="s">
        <v>3</v>
      </c>
      <c r="B238" s="141" t="s">
        <v>29</v>
      </c>
      <c r="C238" s="141" t="s">
        <v>14</v>
      </c>
      <c r="D238" s="13">
        <v>470727</v>
      </c>
      <c r="E238" s="13">
        <v>8626856</v>
      </c>
      <c r="F238" s="17">
        <v>2</v>
      </c>
      <c r="G238" s="22">
        <v>42705</v>
      </c>
      <c r="H238" s="15">
        <v>0.51111111111111096</v>
      </c>
      <c r="I238" s="7">
        <f t="shared" si="23"/>
        <v>42709</v>
      </c>
      <c r="J238" s="15"/>
      <c r="K238" s="13" t="s">
        <v>15</v>
      </c>
      <c r="L238" s="22">
        <v>42706</v>
      </c>
      <c r="M238" s="34" t="s">
        <v>223</v>
      </c>
      <c r="N238" s="32" t="s">
        <v>40</v>
      </c>
      <c r="O238" s="40">
        <v>5.0999999999999996</v>
      </c>
      <c r="P238" s="41">
        <v>8.3000000000000004E-2</v>
      </c>
      <c r="Q238" s="9" t="s">
        <v>224</v>
      </c>
    </row>
    <row r="239" spans="1:17" x14ac:dyDescent="0.3">
      <c r="A239" s="5" t="s">
        <v>3</v>
      </c>
      <c r="B239" s="141" t="s">
        <v>29</v>
      </c>
      <c r="C239" s="141" t="s">
        <v>14</v>
      </c>
      <c r="D239" s="13">
        <v>470727</v>
      </c>
      <c r="E239" s="13">
        <v>8626856</v>
      </c>
      <c r="F239" s="17">
        <v>2</v>
      </c>
      <c r="G239" s="22">
        <v>42705</v>
      </c>
      <c r="H239" s="15">
        <v>0.51111111111111096</v>
      </c>
      <c r="I239" s="7">
        <f t="shared" si="23"/>
        <v>42709</v>
      </c>
      <c r="J239" s="15"/>
      <c r="K239" s="13" t="s">
        <v>15</v>
      </c>
      <c r="L239" s="22">
        <v>42706</v>
      </c>
      <c r="M239" s="34" t="s">
        <v>223</v>
      </c>
      <c r="N239" s="32" t="s">
        <v>226</v>
      </c>
      <c r="O239" s="40">
        <v>4.7</v>
      </c>
      <c r="P239" s="41">
        <v>5.5E-2</v>
      </c>
      <c r="Q239" s="9" t="s">
        <v>224</v>
      </c>
    </row>
    <row r="240" spans="1:17" x14ac:dyDescent="0.3">
      <c r="A240" s="5" t="s">
        <v>3</v>
      </c>
      <c r="B240" s="141" t="s">
        <v>29</v>
      </c>
      <c r="C240" s="141" t="s">
        <v>14</v>
      </c>
      <c r="D240" s="13">
        <v>470727</v>
      </c>
      <c r="E240" s="13">
        <v>8626856</v>
      </c>
      <c r="F240" s="17">
        <v>2</v>
      </c>
      <c r="G240" s="22">
        <v>42705</v>
      </c>
      <c r="H240" s="15">
        <v>0.51111111111111096</v>
      </c>
      <c r="I240" s="7">
        <f t="shared" si="23"/>
        <v>42709</v>
      </c>
      <c r="J240" s="15"/>
      <c r="K240" s="13" t="s">
        <v>15</v>
      </c>
      <c r="L240" s="22">
        <v>42706</v>
      </c>
      <c r="M240" s="34" t="s">
        <v>223</v>
      </c>
      <c r="N240" s="32" t="s">
        <v>227</v>
      </c>
      <c r="O240" s="40">
        <v>8.1</v>
      </c>
      <c r="P240" s="41">
        <v>0.21199999999999999</v>
      </c>
      <c r="Q240" s="9" t="s">
        <v>224</v>
      </c>
    </row>
    <row r="241" spans="1:23" x14ac:dyDescent="0.3">
      <c r="A241" s="5" t="s">
        <v>3</v>
      </c>
      <c r="B241" s="141" t="s">
        <v>29</v>
      </c>
      <c r="C241" s="141" t="s">
        <v>14</v>
      </c>
      <c r="D241" s="13">
        <v>470727</v>
      </c>
      <c r="E241" s="13">
        <v>8626856</v>
      </c>
      <c r="F241" s="17">
        <v>2</v>
      </c>
      <c r="G241" s="22">
        <v>42705</v>
      </c>
      <c r="H241" s="15">
        <v>0.51111111111111096</v>
      </c>
      <c r="I241" s="7">
        <f t="shared" si="23"/>
        <v>42709</v>
      </c>
      <c r="J241" s="15"/>
      <c r="K241" s="13" t="s">
        <v>15</v>
      </c>
      <c r="L241" s="22">
        <v>42706</v>
      </c>
      <c r="M241" s="34" t="s">
        <v>223</v>
      </c>
      <c r="N241" s="32" t="s">
        <v>227</v>
      </c>
      <c r="O241" s="40">
        <v>7.6</v>
      </c>
      <c r="P241" s="41">
        <v>0.20899999999999999</v>
      </c>
      <c r="Q241" s="9" t="s">
        <v>224</v>
      </c>
    </row>
    <row r="242" spans="1:23" x14ac:dyDescent="0.3">
      <c r="A242" s="5" t="s">
        <v>3</v>
      </c>
      <c r="B242" s="141" t="s">
        <v>29</v>
      </c>
      <c r="C242" s="141" t="s">
        <v>14</v>
      </c>
      <c r="D242" s="13">
        <v>470727</v>
      </c>
      <c r="E242" s="13">
        <v>8626856</v>
      </c>
      <c r="F242" s="17">
        <v>2</v>
      </c>
      <c r="G242" s="22">
        <v>42705</v>
      </c>
      <c r="H242" s="15">
        <v>0.51111111111111096</v>
      </c>
      <c r="I242" s="7">
        <f t="shared" si="23"/>
        <v>42709</v>
      </c>
      <c r="J242" s="15"/>
      <c r="K242" s="13" t="s">
        <v>15</v>
      </c>
      <c r="L242" s="22">
        <v>42706</v>
      </c>
      <c r="M242" s="34" t="s">
        <v>223</v>
      </c>
      <c r="N242" s="32" t="s">
        <v>228</v>
      </c>
      <c r="O242" s="40">
        <v>7</v>
      </c>
      <c r="P242" s="41">
        <v>8.6999999999999994E-2</v>
      </c>
      <c r="Q242" s="9" t="s">
        <v>224</v>
      </c>
    </row>
    <row r="243" spans="1:23" x14ac:dyDescent="0.3">
      <c r="A243" s="5" t="s">
        <v>3</v>
      </c>
      <c r="B243" s="141" t="s">
        <v>29</v>
      </c>
      <c r="C243" s="141" t="s">
        <v>14</v>
      </c>
      <c r="D243" s="13">
        <v>470727</v>
      </c>
      <c r="E243" s="13">
        <v>8626856</v>
      </c>
      <c r="F243" s="17">
        <v>2</v>
      </c>
      <c r="G243" s="22">
        <v>42705</v>
      </c>
      <c r="H243" s="15">
        <v>0.51111111111111096</v>
      </c>
      <c r="I243" s="7">
        <f t="shared" si="23"/>
        <v>42709</v>
      </c>
      <c r="J243" s="15"/>
      <c r="K243" s="13" t="s">
        <v>15</v>
      </c>
      <c r="L243" s="22">
        <v>42706</v>
      </c>
      <c r="M243" s="34" t="s">
        <v>223</v>
      </c>
      <c r="N243" s="32" t="s">
        <v>229</v>
      </c>
      <c r="O243" s="40">
        <v>12.3</v>
      </c>
      <c r="P243" s="41">
        <v>0.877</v>
      </c>
      <c r="Q243" s="9" t="s">
        <v>224</v>
      </c>
    </row>
    <row r="244" spans="1:23" x14ac:dyDescent="0.3">
      <c r="A244" s="5" t="s">
        <v>3</v>
      </c>
      <c r="B244" s="141" t="s">
        <v>29</v>
      </c>
      <c r="C244" s="141" t="s">
        <v>14</v>
      </c>
      <c r="D244" s="13">
        <v>470727</v>
      </c>
      <c r="E244" s="13">
        <v>8626856</v>
      </c>
      <c r="F244" s="17">
        <v>2</v>
      </c>
      <c r="G244" s="22">
        <v>42705</v>
      </c>
      <c r="H244" s="15">
        <v>0.51111111111111096</v>
      </c>
      <c r="I244" s="7">
        <f t="shared" si="23"/>
        <v>42709</v>
      </c>
      <c r="J244" s="15"/>
      <c r="K244" s="13" t="s">
        <v>15</v>
      </c>
      <c r="L244" s="22">
        <v>42706</v>
      </c>
      <c r="M244" s="34" t="s">
        <v>223</v>
      </c>
      <c r="N244" s="38" t="s">
        <v>230</v>
      </c>
      <c r="O244" s="40">
        <v>3</v>
      </c>
      <c r="P244" s="41">
        <v>1.7999999999999999E-2</v>
      </c>
      <c r="Q244" s="9" t="s">
        <v>231</v>
      </c>
    </row>
    <row r="245" spans="1:23" x14ac:dyDescent="0.3">
      <c r="A245" s="5" t="s">
        <v>3</v>
      </c>
      <c r="B245" s="141" t="s">
        <v>29</v>
      </c>
      <c r="C245" s="141" t="s">
        <v>14</v>
      </c>
      <c r="D245" s="13">
        <v>470727</v>
      </c>
      <c r="E245" s="13">
        <v>8626856</v>
      </c>
      <c r="F245" s="17">
        <v>2</v>
      </c>
      <c r="G245" s="22">
        <v>42705</v>
      </c>
      <c r="H245" s="15">
        <v>0.51111111111111096</v>
      </c>
      <c r="I245" s="7">
        <f t="shared" si="23"/>
        <v>42709</v>
      </c>
      <c r="J245" s="15"/>
      <c r="K245" s="13" t="s">
        <v>15</v>
      </c>
      <c r="L245" s="22">
        <v>42706</v>
      </c>
      <c r="M245" s="34" t="s">
        <v>223</v>
      </c>
      <c r="N245" s="38" t="s">
        <v>230</v>
      </c>
      <c r="O245" s="40">
        <v>3</v>
      </c>
      <c r="P245" s="41">
        <v>1.7000000000000001E-2</v>
      </c>
      <c r="Q245" s="9" t="s">
        <v>232</v>
      </c>
      <c r="R245" s="3"/>
      <c r="S245" s="3"/>
      <c r="T245" s="3"/>
      <c r="U245" s="3"/>
      <c r="V245" s="3"/>
    </row>
    <row r="246" spans="1:23" x14ac:dyDescent="0.3">
      <c r="A246" s="5" t="s">
        <v>3</v>
      </c>
      <c r="B246" s="141" t="s">
        <v>29</v>
      </c>
      <c r="C246" s="141" t="s">
        <v>14</v>
      </c>
      <c r="D246" s="13">
        <v>470727</v>
      </c>
      <c r="E246" s="13">
        <v>8626856</v>
      </c>
      <c r="F246" s="17">
        <v>2</v>
      </c>
      <c r="G246" s="22">
        <v>42705</v>
      </c>
      <c r="H246" s="15">
        <v>0.51111111111111096</v>
      </c>
      <c r="I246" s="7">
        <f t="shared" si="23"/>
        <v>42709</v>
      </c>
      <c r="J246" s="15"/>
      <c r="K246" s="13" t="s">
        <v>15</v>
      </c>
      <c r="L246" s="22">
        <v>42706</v>
      </c>
      <c r="M246" s="34" t="s">
        <v>223</v>
      </c>
      <c r="N246" s="38" t="s">
        <v>230</v>
      </c>
      <c r="O246" s="40">
        <v>2.9</v>
      </c>
      <c r="P246" s="41">
        <v>1.7999999999999999E-2</v>
      </c>
      <c r="Q246" s="9" t="s">
        <v>232</v>
      </c>
      <c r="R246" s="3"/>
      <c r="S246" s="3"/>
      <c r="T246" s="3"/>
      <c r="U246" s="3"/>
      <c r="V246" s="3"/>
      <c r="W246" s="3"/>
    </row>
    <row r="247" spans="1:23" x14ac:dyDescent="0.3">
      <c r="A247" s="5" t="s">
        <v>3</v>
      </c>
      <c r="B247" s="141" t="s">
        <v>29</v>
      </c>
      <c r="C247" s="141" t="s">
        <v>14</v>
      </c>
      <c r="D247" s="13">
        <v>470727</v>
      </c>
      <c r="E247" s="13">
        <v>8626856</v>
      </c>
      <c r="F247" s="17">
        <v>2</v>
      </c>
      <c r="G247" s="22">
        <v>42705</v>
      </c>
      <c r="H247" s="15">
        <v>0.51111111111111096</v>
      </c>
      <c r="I247" s="7">
        <f t="shared" si="23"/>
        <v>42709</v>
      </c>
      <c r="J247" s="15"/>
      <c r="K247" s="13" t="s">
        <v>15</v>
      </c>
      <c r="L247" s="22">
        <v>42706</v>
      </c>
      <c r="M247" s="34" t="s">
        <v>223</v>
      </c>
      <c r="N247" s="38" t="s">
        <v>230</v>
      </c>
      <c r="O247" s="40">
        <v>2.9</v>
      </c>
      <c r="P247" s="41">
        <v>1.7999999999999999E-2</v>
      </c>
      <c r="Q247" s="9" t="s">
        <v>232</v>
      </c>
      <c r="R247" s="3"/>
      <c r="S247" s="3"/>
      <c r="T247" s="3"/>
      <c r="U247" s="3"/>
      <c r="V247" s="3"/>
      <c r="W247" s="3"/>
    </row>
    <row r="248" spans="1:23" x14ac:dyDescent="0.3">
      <c r="A248" s="5" t="s">
        <v>3</v>
      </c>
      <c r="B248" s="141" t="s">
        <v>29</v>
      </c>
      <c r="C248" s="141" t="s">
        <v>14</v>
      </c>
      <c r="D248" s="13">
        <v>470727</v>
      </c>
      <c r="E248" s="13">
        <v>8626856</v>
      </c>
      <c r="F248" s="17">
        <v>2</v>
      </c>
      <c r="G248" s="22">
        <v>42705</v>
      </c>
      <c r="H248" s="15">
        <v>0.51111111111111096</v>
      </c>
      <c r="I248" s="7">
        <f t="shared" si="23"/>
        <v>42709</v>
      </c>
      <c r="J248" s="15"/>
      <c r="K248" s="13" t="s">
        <v>15</v>
      </c>
      <c r="L248" s="22">
        <v>42706</v>
      </c>
      <c r="M248" s="34" t="s">
        <v>223</v>
      </c>
      <c r="N248" s="38" t="s">
        <v>230</v>
      </c>
      <c r="O248" s="40">
        <v>3</v>
      </c>
      <c r="P248" s="41">
        <v>1.7000000000000001E-2</v>
      </c>
      <c r="Q248" s="9" t="s">
        <v>232</v>
      </c>
      <c r="R248" s="3"/>
      <c r="S248" s="3"/>
      <c r="T248" s="3"/>
      <c r="U248" s="3"/>
      <c r="V248" s="3"/>
      <c r="W248" s="3"/>
    </row>
    <row r="249" spans="1:23" x14ac:dyDescent="0.3">
      <c r="A249" s="5" t="s">
        <v>3</v>
      </c>
      <c r="B249" s="141" t="s">
        <v>29</v>
      </c>
      <c r="C249" s="141" t="s">
        <v>14</v>
      </c>
      <c r="D249" s="13">
        <v>470727</v>
      </c>
      <c r="E249" s="13">
        <v>8626856</v>
      </c>
      <c r="F249" s="17">
        <v>2</v>
      </c>
      <c r="G249" s="22">
        <v>42705</v>
      </c>
      <c r="H249" s="15">
        <v>0.51111111111111096</v>
      </c>
      <c r="I249" s="7">
        <f t="shared" si="23"/>
        <v>42709</v>
      </c>
      <c r="J249" s="15"/>
      <c r="K249" s="13" t="s">
        <v>15</v>
      </c>
      <c r="L249" s="22">
        <v>42706</v>
      </c>
      <c r="M249" s="34" t="s">
        <v>223</v>
      </c>
      <c r="N249" s="38" t="s">
        <v>230</v>
      </c>
      <c r="O249" s="40">
        <v>3</v>
      </c>
      <c r="P249" s="41">
        <v>1.9E-2</v>
      </c>
      <c r="Q249" s="9" t="s">
        <v>232</v>
      </c>
      <c r="R249" s="3"/>
      <c r="S249" s="3"/>
      <c r="T249" s="3"/>
      <c r="U249" s="3"/>
      <c r="V249" s="3"/>
      <c r="W249" s="3"/>
    </row>
    <row r="250" spans="1:23" x14ac:dyDescent="0.3">
      <c r="A250" s="5" t="s">
        <v>3</v>
      </c>
      <c r="B250" s="141" t="s">
        <v>29</v>
      </c>
      <c r="C250" s="141" t="s">
        <v>14</v>
      </c>
      <c r="D250" s="13">
        <v>470727</v>
      </c>
      <c r="E250" s="13">
        <v>8626856</v>
      </c>
      <c r="F250" s="17">
        <v>2</v>
      </c>
      <c r="G250" s="22">
        <v>42705</v>
      </c>
      <c r="H250" s="15">
        <v>0.51111111111111096</v>
      </c>
      <c r="I250" s="7">
        <f t="shared" si="23"/>
        <v>42709</v>
      </c>
      <c r="J250" s="15"/>
      <c r="K250" s="13" t="s">
        <v>15</v>
      </c>
      <c r="L250" s="22">
        <v>42706</v>
      </c>
      <c r="M250" s="34" t="s">
        <v>223</v>
      </c>
      <c r="N250" s="38" t="s">
        <v>230</v>
      </c>
      <c r="O250" s="40">
        <v>2.9</v>
      </c>
      <c r="P250" s="41">
        <v>1.6E-2</v>
      </c>
      <c r="Q250" s="9" t="s">
        <v>232</v>
      </c>
      <c r="R250" s="3"/>
      <c r="S250" s="3"/>
      <c r="T250" s="3"/>
      <c r="U250" s="3"/>
      <c r="V250" s="3"/>
      <c r="W250" s="3"/>
    </row>
    <row r="251" spans="1:23" x14ac:dyDescent="0.3">
      <c r="A251" s="5" t="s">
        <v>3</v>
      </c>
      <c r="B251" s="141" t="s">
        <v>29</v>
      </c>
      <c r="C251" s="141" t="s">
        <v>14</v>
      </c>
      <c r="D251" s="13">
        <v>470727</v>
      </c>
      <c r="E251" s="13">
        <v>8626856</v>
      </c>
      <c r="F251" s="17">
        <v>2</v>
      </c>
      <c r="G251" s="22">
        <v>42705</v>
      </c>
      <c r="H251" s="15">
        <v>0.51111111111111096</v>
      </c>
      <c r="I251" s="7">
        <f t="shared" si="23"/>
        <v>42709</v>
      </c>
      <c r="J251" s="15"/>
      <c r="K251" s="13" t="s">
        <v>15</v>
      </c>
      <c r="L251" s="22">
        <v>42706</v>
      </c>
      <c r="M251" s="34" t="s">
        <v>223</v>
      </c>
      <c r="N251" s="38" t="s">
        <v>230</v>
      </c>
      <c r="O251" s="40">
        <v>3.1</v>
      </c>
      <c r="P251" s="41">
        <v>2.1999999999999999E-2</v>
      </c>
      <c r="Q251" s="9" t="s">
        <v>232</v>
      </c>
      <c r="R251" s="3"/>
      <c r="S251" s="3"/>
      <c r="T251" s="3"/>
      <c r="U251" s="3"/>
      <c r="V251" s="3"/>
      <c r="W251" s="3"/>
    </row>
    <row r="252" spans="1:23" x14ac:dyDescent="0.3">
      <c r="A252" s="5" t="s">
        <v>3</v>
      </c>
      <c r="B252" s="141" t="s">
        <v>29</v>
      </c>
      <c r="C252" s="141" t="s">
        <v>14</v>
      </c>
      <c r="D252" s="13">
        <v>470727</v>
      </c>
      <c r="E252" s="13">
        <v>8626856</v>
      </c>
      <c r="F252" s="17">
        <v>2</v>
      </c>
      <c r="G252" s="22">
        <v>42705</v>
      </c>
      <c r="H252" s="15">
        <v>0.51111111111111096</v>
      </c>
      <c r="I252" s="7">
        <f t="shared" si="23"/>
        <v>42709</v>
      </c>
      <c r="J252" s="15"/>
      <c r="K252" s="13" t="s">
        <v>15</v>
      </c>
      <c r="L252" s="22">
        <v>42706</v>
      </c>
      <c r="M252" s="34" t="s">
        <v>223</v>
      </c>
      <c r="N252" s="38" t="s">
        <v>230</v>
      </c>
      <c r="O252" s="40">
        <v>3.2</v>
      </c>
      <c r="P252" s="41">
        <v>2.1999999999999999E-2</v>
      </c>
      <c r="Q252" s="9" t="s">
        <v>232</v>
      </c>
      <c r="R252" s="3"/>
      <c r="S252" s="3"/>
      <c r="T252" s="3"/>
      <c r="U252" s="3"/>
      <c r="V252" s="3"/>
      <c r="W252" s="3"/>
    </row>
    <row r="253" spans="1:23" x14ac:dyDescent="0.3">
      <c r="A253" s="5" t="s">
        <v>3</v>
      </c>
      <c r="B253" s="141" t="s">
        <v>29</v>
      </c>
      <c r="C253" s="141" t="s">
        <v>14</v>
      </c>
      <c r="D253" s="13">
        <v>470727</v>
      </c>
      <c r="E253" s="13">
        <v>8626856</v>
      </c>
      <c r="F253" s="17">
        <v>2</v>
      </c>
      <c r="G253" s="22">
        <v>42705</v>
      </c>
      <c r="H253" s="15">
        <v>0.51111111111111096</v>
      </c>
      <c r="I253" s="7">
        <f t="shared" si="23"/>
        <v>42709</v>
      </c>
      <c r="J253" s="15"/>
      <c r="K253" s="13" t="s">
        <v>15</v>
      </c>
      <c r="L253" s="22">
        <v>42706</v>
      </c>
      <c r="M253" s="34" t="s">
        <v>223</v>
      </c>
      <c r="N253" s="50" t="s">
        <v>233</v>
      </c>
      <c r="O253" s="40">
        <v>2.9</v>
      </c>
      <c r="P253" s="41">
        <v>1.6E-2</v>
      </c>
      <c r="Q253" s="9" t="s">
        <v>224</v>
      </c>
      <c r="R253" s="3"/>
      <c r="S253" s="3"/>
      <c r="T253" s="3"/>
      <c r="U253" s="3"/>
      <c r="V253" s="3"/>
      <c r="W253" s="3"/>
    </row>
    <row r="254" spans="1:23" x14ac:dyDescent="0.3">
      <c r="A254" s="5" t="s">
        <v>3</v>
      </c>
      <c r="B254" s="137" t="s">
        <v>31</v>
      </c>
      <c r="C254" s="137" t="s">
        <v>14</v>
      </c>
      <c r="D254" s="5">
        <v>470759</v>
      </c>
      <c r="E254" s="5">
        <v>8626936</v>
      </c>
      <c r="F254" s="16">
        <v>2</v>
      </c>
      <c r="G254" s="22">
        <v>42705</v>
      </c>
      <c r="H254" s="15">
        <v>0.50624999999999998</v>
      </c>
      <c r="I254" s="7">
        <f t="shared" si="23"/>
        <v>42709</v>
      </c>
      <c r="J254" s="15"/>
      <c r="K254" s="5" t="s">
        <v>15</v>
      </c>
      <c r="L254" s="22">
        <v>42706</v>
      </c>
      <c r="M254" s="34" t="s">
        <v>223</v>
      </c>
      <c r="N254" s="50" t="s">
        <v>30</v>
      </c>
      <c r="O254" s="40">
        <v>6.18</v>
      </c>
      <c r="P254" s="41">
        <v>0.153</v>
      </c>
      <c r="Q254" s="9" t="s">
        <v>68</v>
      </c>
    </row>
    <row r="255" spans="1:23" x14ac:dyDescent="0.3">
      <c r="A255" s="5" t="s">
        <v>3</v>
      </c>
      <c r="B255" s="137" t="s">
        <v>31</v>
      </c>
      <c r="C255" s="137" t="s">
        <v>14</v>
      </c>
      <c r="D255" s="5">
        <v>470759</v>
      </c>
      <c r="E255" s="5">
        <v>8626936</v>
      </c>
      <c r="F255" s="16">
        <v>2</v>
      </c>
      <c r="G255" s="22">
        <v>42705</v>
      </c>
      <c r="H255" s="15">
        <v>0.50624999999999998</v>
      </c>
      <c r="I255" s="7">
        <f t="shared" si="23"/>
        <v>42709</v>
      </c>
      <c r="J255" s="15"/>
      <c r="K255" s="5" t="s">
        <v>15</v>
      </c>
      <c r="L255" s="22">
        <v>42706</v>
      </c>
      <c r="M255" s="34" t="s">
        <v>223</v>
      </c>
      <c r="N255" s="50" t="s">
        <v>40</v>
      </c>
      <c r="O255" s="40">
        <v>5.51</v>
      </c>
      <c r="P255" s="41">
        <v>5.8000000000000003E-2</v>
      </c>
      <c r="Q255" s="9" t="s">
        <v>68</v>
      </c>
    </row>
    <row r="256" spans="1:23" x14ac:dyDescent="0.3">
      <c r="A256" s="5" t="s">
        <v>3</v>
      </c>
      <c r="B256" s="137" t="s">
        <v>31</v>
      </c>
      <c r="C256" s="137" t="s">
        <v>14</v>
      </c>
      <c r="D256" s="5">
        <v>470759</v>
      </c>
      <c r="E256" s="5">
        <v>8626936</v>
      </c>
      <c r="F256" s="16">
        <v>2</v>
      </c>
      <c r="G256" s="22">
        <v>42705</v>
      </c>
      <c r="H256" s="15">
        <v>0.50624999999999998</v>
      </c>
      <c r="I256" s="7">
        <f t="shared" si="23"/>
        <v>42709</v>
      </c>
      <c r="J256" s="15"/>
      <c r="K256" s="5" t="s">
        <v>15</v>
      </c>
      <c r="L256" s="22">
        <v>42706</v>
      </c>
      <c r="M256" s="34" t="s">
        <v>223</v>
      </c>
      <c r="N256" s="50" t="s">
        <v>40</v>
      </c>
      <c r="O256" s="40">
        <v>6.16</v>
      </c>
      <c r="P256" s="41">
        <v>0.13400000000000001</v>
      </c>
      <c r="Q256" s="9" t="s">
        <v>68</v>
      </c>
    </row>
    <row r="257" spans="1:17" x14ac:dyDescent="0.3">
      <c r="A257" s="5" t="s">
        <v>3</v>
      </c>
      <c r="B257" s="137" t="s">
        <v>31</v>
      </c>
      <c r="C257" s="137" t="s">
        <v>14</v>
      </c>
      <c r="D257" s="5">
        <v>470759</v>
      </c>
      <c r="E257" s="5">
        <v>8626936</v>
      </c>
      <c r="F257" s="16">
        <v>2</v>
      </c>
      <c r="G257" s="22">
        <v>42705</v>
      </c>
      <c r="H257" s="15">
        <v>0.50624999999999998</v>
      </c>
      <c r="I257" s="7">
        <f t="shared" si="23"/>
        <v>42709</v>
      </c>
      <c r="J257" s="15"/>
      <c r="K257" s="5" t="s">
        <v>15</v>
      </c>
      <c r="L257" s="22">
        <v>42706</v>
      </c>
      <c r="M257" s="34" t="s">
        <v>223</v>
      </c>
      <c r="N257" s="50" t="s">
        <v>16</v>
      </c>
      <c r="O257" s="40">
        <v>7.62</v>
      </c>
      <c r="P257" s="41">
        <v>1.86</v>
      </c>
      <c r="Q257" s="9" t="s">
        <v>234</v>
      </c>
    </row>
    <row r="258" spans="1:17" x14ac:dyDescent="0.3">
      <c r="A258" s="5" t="s">
        <v>3</v>
      </c>
      <c r="B258" s="137" t="s">
        <v>31</v>
      </c>
      <c r="C258" s="137" t="s">
        <v>14</v>
      </c>
      <c r="D258" s="5">
        <v>470759</v>
      </c>
      <c r="E258" s="5">
        <v>8626936</v>
      </c>
      <c r="F258" s="16">
        <v>2</v>
      </c>
      <c r="G258" s="22">
        <v>42705</v>
      </c>
      <c r="H258" s="15">
        <v>0.50624999999999998</v>
      </c>
      <c r="I258" s="7">
        <f t="shared" si="23"/>
        <v>42709</v>
      </c>
      <c r="J258" s="15"/>
      <c r="K258" s="5" t="s">
        <v>15</v>
      </c>
      <c r="L258" s="22">
        <v>42706</v>
      </c>
      <c r="M258" s="34" t="s">
        <v>223</v>
      </c>
      <c r="N258" s="50" t="s">
        <v>235</v>
      </c>
      <c r="O258" s="40">
        <v>3.4</v>
      </c>
      <c r="P258" s="41">
        <v>2.4E-2</v>
      </c>
      <c r="Q258" s="9" t="s">
        <v>68</v>
      </c>
    </row>
    <row r="259" spans="1:17" x14ac:dyDescent="0.3">
      <c r="A259" s="5" t="s">
        <v>3</v>
      </c>
      <c r="B259" s="137" t="s">
        <v>31</v>
      </c>
      <c r="C259" s="137" t="s">
        <v>14</v>
      </c>
      <c r="D259" s="5">
        <v>470759</v>
      </c>
      <c r="E259" s="5">
        <v>8626936</v>
      </c>
      <c r="F259" s="16">
        <v>2</v>
      </c>
      <c r="G259" s="22">
        <v>42705</v>
      </c>
      <c r="H259" s="15">
        <v>0.50624999999999998</v>
      </c>
      <c r="I259" s="7">
        <f t="shared" si="23"/>
        <v>42709</v>
      </c>
      <c r="J259" s="15"/>
      <c r="K259" s="5" t="s">
        <v>15</v>
      </c>
      <c r="L259" s="22">
        <v>42706</v>
      </c>
      <c r="M259" s="34" t="s">
        <v>223</v>
      </c>
      <c r="N259" s="50" t="s">
        <v>235</v>
      </c>
      <c r="O259" s="33" t="s">
        <v>56</v>
      </c>
      <c r="P259" s="33" t="s">
        <v>56</v>
      </c>
      <c r="Q259" s="39" t="s">
        <v>236</v>
      </c>
    </row>
    <row r="260" spans="1:17" x14ac:dyDescent="0.3">
      <c r="A260" s="5" t="s">
        <v>3</v>
      </c>
      <c r="B260" s="137" t="s">
        <v>31</v>
      </c>
      <c r="C260" s="137" t="s">
        <v>14</v>
      </c>
      <c r="D260" s="5">
        <v>470759</v>
      </c>
      <c r="E260" s="5">
        <v>8626936</v>
      </c>
      <c r="F260" s="16">
        <v>2</v>
      </c>
      <c r="G260" s="22">
        <v>42705</v>
      </c>
      <c r="H260" s="15">
        <v>0.50624999999999998</v>
      </c>
      <c r="I260" s="7">
        <f t="shared" si="23"/>
        <v>42709</v>
      </c>
      <c r="J260" s="15"/>
      <c r="K260" s="5" t="s">
        <v>15</v>
      </c>
      <c r="L260" s="22">
        <v>42706</v>
      </c>
      <c r="M260" s="34" t="s">
        <v>223</v>
      </c>
      <c r="N260" s="38" t="s">
        <v>237</v>
      </c>
      <c r="O260" s="40">
        <v>2.78</v>
      </c>
      <c r="P260" s="41">
        <v>1.4999999999999999E-2</v>
      </c>
      <c r="Q260" s="9" t="s">
        <v>238</v>
      </c>
    </row>
    <row r="261" spans="1:17" x14ac:dyDescent="0.3">
      <c r="A261" s="5" t="s">
        <v>3</v>
      </c>
      <c r="B261" s="137" t="s">
        <v>31</v>
      </c>
      <c r="C261" s="137" t="s">
        <v>14</v>
      </c>
      <c r="D261" s="5">
        <v>470759</v>
      </c>
      <c r="E261" s="5">
        <v>8626936</v>
      </c>
      <c r="F261" s="16">
        <v>2</v>
      </c>
      <c r="G261" s="22">
        <v>42705</v>
      </c>
      <c r="H261" s="15">
        <v>0.50624999999999998</v>
      </c>
      <c r="I261" s="7">
        <f t="shared" si="23"/>
        <v>42709</v>
      </c>
      <c r="J261" s="15"/>
      <c r="K261" s="5" t="s">
        <v>15</v>
      </c>
      <c r="L261" s="22">
        <v>42706</v>
      </c>
      <c r="M261" s="34" t="s">
        <v>223</v>
      </c>
      <c r="N261" s="50" t="s">
        <v>239</v>
      </c>
      <c r="O261" s="40">
        <v>2.61</v>
      </c>
      <c r="P261" s="41">
        <v>1.4999999999999999E-2</v>
      </c>
      <c r="Q261" s="9" t="s">
        <v>68</v>
      </c>
    </row>
    <row r="262" spans="1:17" x14ac:dyDescent="0.3">
      <c r="A262" s="5" t="s">
        <v>3</v>
      </c>
      <c r="B262" s="137" t="s">
        <v>31</v>
      </c>
      <c r="C262" s="137" t="s">
        <v>14</v>
      </c>
      <c r="D262" s="5">
        <v>470759</v>
      </c>
      <c r="E262" s="5">
        <v>8626936</v>
      </c>
      <c r="F262" s="16">
        <v>2</v>
      </c>
      <c r="G262" s="22">
        <v>42705</v>
      </c>
      <c r="H262" s="15">
        <v>0.50624999999999998</v>
      </c>
      <c r="I262" s="7">
        <f t="shared" si="23"/>
        <v>42709</v>
      </c>
      <c r="J262" s="15"/>
      <c r="K262" s="5" t="s">
        <v>15</v>
      </c>
      <c r="L262" s="22">
        <v>42706</v>
      </c>
      <c r="M262" s="34" t="s">
        <v>223</v>
      </c>
      <c r="N262" s="50" t="s">
        <v>239</v>
      </c>
      <c r="O262" s="40">
        <v>3.1</v>
      </c>
      <c r="P262" s="41">
        <v>1.9E-2</v>
      </c>
      <c r="Q262" s="9" t="s">
        <v>68</v>
      </c>
    </row>
    <row r="263" spans="1:17" x14ac:dyDescent="0.3">
      <c r="A263" s="5" t="s">
        <v>3</v>
      </c>
      <c r="B263" s="137" t="s">
        <v>31</v>
      </c>
      <c r="C263" s="137" t="s">
        <v>14</v>
      </c>
      <c r="D263" s="5">
        <v>470759</v>
      </c>
      <c r="E263" s="5">
        <v>8626936</v>
      </c>
      <c r="F263" s="16">
        <v>2</v>
      </c>
      <c r="G263" s="22">
        <v>42705</v>
      </c>
      <c r="H263" s="15">
        <v>0.50624999999999998</v>
      </c>
      <c r="I263" s="7">
        <f t="shared" si="23"/>
        <v>42709</v>
      </c>
      <c r="J263" s="15"/>
      <c r="K263" s="5" t="s">
        <v>15</v>
      </c>
      <c r="L263" s="22">
        <v>42706</v>
      </c>
      <c r="M263" s="34" t="s">
        <v>223</v>
      </c>
      <c r="N263" s="50" t="s">
        <v>59</v>
      </c>
      <c r="O263" s="40">
        <v>2.4900000000000002</v>
      </c>
      <c r="P263" s="41">
        <v>1.0999999999999999E-2</v>
      </c>
      <c r="Q263" s="9" t="s">
        <v>68</v>
      </c>
    </row>
    <row r="264" spans="1:17" x14ac:dyDescent="0.3">
      <c r="A264" s="5" t="s">
        <v>3</v>
      </c>
      <c r="B264" s="137" t="s">
        <v>31</v>
      </c>
      <c r="C264" s="137" t="s">
        <v>14</v>
      </c>
      <c r="D264" s="5">
        <v>470759</v>
      </c>
      <c r="E264" s="5">
        <v>8626936</v>
      </c>
      <c r="F264" s="16">
        <v>2</v>
      </c>
      <c r="G264" s="22">
        <v>42705</v>
      </c>
      <c r="H264" s="15">
        <v>0.50624999999999998</v>
      </c>
      <c r="I264" s="7">
        <f t="shared" si="23"/>
        <v>42709</v>
      </c>
      <c r="J264" s="15"/>
      <c r="K264" s="5" t="s">
        <v>15</v>
      </c>
      <c r="L264" s="22">
        <v>42706</v>
      </c>
      <c r="M264" s="34" t="s">
        <v>223</v>
      </c>
      <c r="N264" s="50" t="s">
        <v>22</v>
      </c>
      <c r="O264" s="40">
        <v>2.95</v>
      </c>
      <c r="P264" s="41">
        <v>1.2E-2</v>
      </c>
      <c r="Q264" s="9" t="s">
        <v>68</v>
      </c>
    </row>
    <row r="265" spans="1:17" x14ac:dyDescent="0.3">
      <c r="A265" s="5" t="s">
        <v>3</v>
      </c>
      <c r="B265" s="137" t="s">
        <v>31</v>
      </c>
      <c r="C265" s="137" t="s">
        <v>14</v>
      </c>
      <c r="D265" s="5">
        <v>470759</v>
      </c>
      <c r="E265" s="5">
        <v>8626936</v>
      </c>
      <c r="F265" s="16">
        <v>2</v>
      </c>
      <c r="G265" s="22">
        <v>42705</v>
      </c>
      <c r="H265" s="15">
        <v>0.50624999999999998</v>
      </c>
      <c r="I265" s="7">
        <f t="shared" si="23"/>
        <v>42709</v>
      </c>
      <c r="J265" s="15"/>
      <c r="K265" s="5" t="s">
        <v>15</v>
      </c>
      <c r="L265" s="22">
        <v>42706</v>
      </c>
      <c r="M265" s="34" t="s">
        <v>223</v>
      </c>
      <c r="N265" s="38" t="s">
        <v>240</v>
      </c>
      <c r="O265" s="40">
        <v>4.49</v>
      </c>
      <c r="P265" s="41">
        <v>4.4999999999999998E-2</v>
      </c>
      <c r="Q265" s="9" t="s">
        <v>241</v>
      </c>
    </row>
    <row r="266" spans="1:17" x14ac:dyDescent="0.3">
      <c r="A266" s="5" t="s">
        <v>3</v>
      </c>
      <c r="B266" s="137" t="s">
        <v>31</v>
      </c>
      <c r="C266" s="137" t="s">
        <v>14</v>
      </c>
      <c r="D266" s="5">
        <v>470759</v>
      </c>
      <c r="E266" s="5">
        <v>8626936</v>
      </c>
      <c r="F266" s="16">
        <v>2</v>
      </c>
      <c r="G266" s="22">
        <v>42705</v>
      </c>
      <c r="H266" s="15">
        <v>0.50624999999999998</v>
      </c>
      <c r="I266" s="7">
        <f t="shared" si="23"/>
        <v>42709</v>
      </c>
      <c r="J266" s="15"/>
      <c r="K266" s="5" t="s">
        <v>15</v>
      </c>
      <c r="L266" s="22">
        <v>42706</v>
      </c>
      <c r="M266" s="34" t="s">
        <v>223</v>
      </c>
      <c r="N266" s="38" t="s">
        <v>242</v>
      </c>
      <c r="O266" s="40">
        <v>5.69</v>
      </c>
      <c r="P266" s="41">
        <v>0.10299999999999999</v>
      </c>
      <c r="Q266" s="9" t="s">
        <v>243</v>
      </c>
    </row>
    <row r="267" spans="1:17" x14ac:dyDescent="0.3">
      <c r="A267" s="5" t="s">
        <v>3</v>
      </c>
      <c r="B267" s="137" t="s">
        <v>26</v>
      </c>
      <c r="C267" s="137" t="s">
        <v>244</v>
      </c>
      <c r="D267" s="5">
        <v>470744</v>
      </c>
      <c r="E267" s="5">
        <v>8626999</v>
      </c>
      <c r="F267" s="16">
        <v>2</v>
      </c>
      <c r="G267" s="22">
        <v>42705</v>
      </c>
      <c r="H267" s="8">
        <v>0.49305555555555558</v>
      </c>
      <c r="I267" s="7">
        <f t="shared" si="23"/>
        <v>42709</v>
      </c>
      <c r="J267" s="8"/>
      <c r="K267" s="5" t="s">
        <v>15</v>
      </c>
      <c r="L267" s="22">
        <v>42706</v>
      </c>
      <c r="M267" s="34" t="s">
        <v>223</v>
      </c>
      <c r="N267" s="50" t="s">
        <v>209</v>
      </c>
      <c r="O267" s="40">
        <v>8.9</v>
      </c>
      <c r="P267" s="41">
        <v>0.38500000000000001</v>
      </c>
      <c r="Q267" s="9" t="s">
        <v>173</v>
      </c>
    </row>
    <row r="268" spans="1:17" x14ac:dyDescent="0.3">
      <c r="A268" s="5" t="s">
        <v>3</v>
      </c>
      <c r="B268" s="137" t="s">
        <v>26</v>
      </c>
      <c r="C268" s="137" t="s">
        <v>244</v>
      </c>
      <c r="D268" s="5">
        <v>470744</v>
      </c>
      <c r="E268" s="5">
        <v>8626999</v>
      </c>
      <c r="F268" s="16">
        <v>2</v>
      </c>
      <c r="G268" s="22">
        <v>42705</v>
      </c>
      <c r="H268" s="8">
        <v>0.49305555555555558</v>
      </c>
      <c r="I268" s="7">
        <f t="shared" si="23"/>
        <v>42709</v>
      </c>
      <c r="J268" s="8"/>
      <c r="K268" s="5" t="s">
        <v>15</v>
      </c>
      <c r="L268" s="22">
        <v>42706</v>
      </c>
      <c r="M268" s="34" t="s">
        <v>223</v>
      </c>
      <c r="N268" s="50" t="s">
        <v>16</v>
      </c>
      <c r="O268" s="40">
        <v>8</v>
      </c>
      <c r="P268" s="41">
        <v>7.0999999999999994E-2</v>
      </c>
      <c r="Q268" s="9" t="s">
        <v>173</v>
      </c>
    </row>
    <row r="269" spans="1:17" x14ac:dyDescent="0.3">
      <c r="A269" s="5" t="s">
        <v>3</v>
      </c>
      <c r="B269" s="137" t="s">
        <v>26</v>
      </c>
      <c r="C269" s="137" t="s">
        <v>244</v>
      </c>
      <c r="D269" s="5">
        <v>470744</v>
      </c>
      <c r="E269" s="5">
        <v>8626999</v>
      </c>
      <c r="F269" s="16">
        <v>2</v>
      </c>
      <c r="G269" s="22">
        <v>42705</v>
      </c>
      <c r="H269" s="8">
        <v>0.49305555555555558</v>
      </c>
      <c r="I269" s="7">
        <f t="shared" si="23"/>
        <v>42709</v>
      </c>
      <c r="J269" s="8"/>
      <c r="K269" s="5" t="s">
        <v>15</v>
      </c>
      <c r="L269" s="22">
        <v>42706</v>
      </c>
      <c r="M269" s="34" t="s">
        <v>223</v>
      </c>
      <c r="N269" s="50" t="s">
        <v>22</v>
      </c>
      <c r="O269" s="40">
        <v>3.9</v>
      </c>
      <c r="P269" s="41">
        <v>2.5999999999999999E-2</v>
      </c>
      <c r="Q269" s="9" t="s">
        <v>173</v>
      </c>
    </row>
    <row r="270" spans="1:17" x14ac:dyDescent="0.3">
      <c r="A270" s="5" t="s">
        <v>3</v>
      </c>
      <c r="B270" s="137" t="s">
        <v>26</v>
      </c>
      <c r="C270" s="137" t="s">
        <v>244</v>
      </c>
      <c r="D270" s="5">
        <v>470744</v>
      </c>
      <c r="E270" s="5">
        <v>8626999</v>
      </c>
      <c r="F270" s="16">
        <v>2</v>
      </c>
      <c r="G270" s="22">
        <v>42705</v>
      </c>
      <c r="H270" s="8">
        <v>0.49305555555555558</v>
      </c>
      <c r="I270" s="7">
        <f t="shared" si="23"/>
        <v>42709</v>
      </c>
      <c r="J270" s="8"/>
      <c r="K270" s="5" t="s">
        <v>15</v>
      </c>
      <c r="L270" s="22">
        <v>42706</v>
      </c>
      <c r="M270" s="34" t="s">
        <v>223</v>
      </c>
      <c r="N270" s="50" t="s">
        <v>22</v>
      </c>
      <c r="O270" s="40">
        <v>6.12</v>
      </c>
      <c r="P270" s="41">
        <v>1.7999999999999999E-2</v>
      </c>
      <c r="Q270" s="9" t="s">
        <v>173</v>
      </c>
    </row>
    <row r="271" spans="1:17" x14ac:dyDescent="0.3">
      <c r="A271" s="5" t="s">
        <v>3</v>
      </c>
      <c r="B271" s="137" t="s">
        <v>26</v>
      </c>
      <c r="C271" s="137" t="s">
        <v>244</v>
      </c>
      <c r="D271" s="5">
        <v>470744</v>
      </c>
      <c r="E271" s="5">
        <v>8626999</v>
      </c>
      <c r="F271" s="16">
        <v>2</v>
      </c>
      <c r="G271" s="22">
        <v>42705</v>
      </c>
      <c r="H271" s="8">
        <v>0.49305555555555558</v>
      </c>
      <c r="I271" s="7">
        <f t="shared" si="23"/>
        <v>42709</v>
      </c>
      <c r="J271" s="8"/>
      <c r="K271" s="5" t="s">
        <v>15</v>
      </c>
      <c r="L271" s="22">
        <v>42706</v>
      </c>
      <c r="M271" s="34" t="s">
        <v>223</v>
      </c>
      <c r="N271" s="50" t="s">
        <v>22</v>
      </c>
      <c r="O271" s="40">
        <v>3.63</v>
      </c>
      <c r="P271" s="41">
        <v>0.01</v>
      </c>
      <c r="Q271" s="9" t="s">
        <v>173</v>
      </c>
    </row>
    <row r="272" spans="1:17" x14ac:dyDescent="0.3">
      <c r="A272" s="5" t="s">
        <v>3</v>
      </c>
      <c r="B272" s="137" t="s">
        <v>26</v>
      </c>
      <c r="C272" s="137" t="s">
        <v>244</v>
      </c>
      <c r="D272" s="5">
        <v>470744</v>
      </c>
      <c r="E272" s="5">
        <v>8626999</v>
      </c>
      <c r="F272" s="16">
        <v>2</v>
      </c>
      <c r="G272" s="22">
        <v>42705</v>
      </c>
      <c r="H272" s="8">
        <v>0.49305555555555558</v>
      </c>
      <c r="I272" s="7">
        <f t="shared" si="23"/>
        <v>42709</v>
      </c>
      <c r="J272" s="8"/>
      <c r="K272" s="5" t="s">
        <v>15</v>
      </c>
      <c r="L272" s="22">
        <v>42706</v>
      </c>
      <c r="M272" s="34" t="s">
        <v>223</v>
      </c>
      <c r="N272" s="50" t="s">
        <v>245</v>
      </c>
      <c r="O272" s="40">
        <v>4.5</v>
      </c>
      <c r="P272" s="41">
        <v>0.33</v>
      </c>
      <c r="Q272" s="9" t="s">
        <v>173</v>
      </c>
    </row>
    <row r="273" spans="1:20" x14ac:dyDescent="0.3">
      <c r="A273" s="5" t="s">
        <v>3</v>
      </c>
      <c r="B273" s="137" t="s">
        <v>26</v>
      </c>
      <c r="C273" s="137" t="s">
        <v>244</v>
      </c>
      <c r="D273" s="5">
        <v>470744</v>
      </c>
      <c r="E273" s="5">
        <v>8626999</v>
      </c>
      <c r="F273" s="16">
        <v>2</v>
      </c>
      <c r="G273" s="22">
        <v>42705</v>
      </c>
      <c r="H273" s="8">
        <v>0.49305555555555558</v>
      </c>
      <c r="I273" s="7">
        <f t="shared" si="23"/>
        <v>42709</v>
      </c>
      <c r="J273" s="8"/>
      <c r="K273" s="5" t="s">
        <v>15</v>
      </c>
      <c r="L273" s="22">
        <v>42706</v>
      </c>
      <c r="M273" s="34" t="s">
        <v>223</v>
      </c>
      <c r="N273" s="50" t="s">
        <v>30</v>
      </c>
      <c r="O273" s="40">
        <v>9.9</v>
      </c>
      <c r="P273" s="41">
        <v>0.29799999999999999</v>
      </c>
      <c r="Q273" s="9" t="s">
        <v>173</v>
      </c>
    </row>
    <row r="274" spans="1:20" x14ac:dyDescent="0.3">
      <c r="A274" s="5" t="s">
        <v>3</v>
      </c>
      <c r="B274" s="137" t="s">
        <v>26</v>
      </c>
      <c r="C274" s="137" t="s">
        <v>244</v>
      </c>
      <c r="D274" s="5">
        <v>470744</v>
      </c>
      <c r="E274" s="5">
        <v>8626999</v>
      </c>
      <c r="F274" s="16">
        <v>2</v>
      </c>
      <c r="G274" s="22">
        <v>42705</v>
      </c>
      <c r="H274" s="8">
        <v>0.49305555555555558</v>
      </c>
      <c r="I274" s="7">
        <f t="shared" si="23"/>
        <v>42709</v>
      </c>
      <c r="J274" s="8"/>
      <c r="K274" s="5" t="s">
        <v>15</v>
      </c>
      <c r="L274" s="22">
        <v>42706</v>
      </c>
      <c r="M274" s="34" t="s">
        <v>223</v>
      </c>
      <c r="N274" s="50" t="s">
        <v>30</v>
      </c>
      <c r="O274" s="40">
        <v>9.7799999999999994</v>
      </c>
      <c r="P274" s="41">
        <v>0.379</v>
      </c>
      <c r="Q274" s="9" t="s">
        <v>173</v>
      </c>
    </row>
    <row r="275" spans="1:20" x14ac:dyDescent="0.3">
      <c r="A275" s="5" t="s">
        <v>3</v>
      </c>
      <c r="B275" s="137" t="s">
        <v>26</v>
      </c>
      <c r="C275" s="137" t="s">
        <v>244</v>
      </c>
      <c r="D275" s="5">
        <v>470744</v>
      </c>
      <c r="E275" s="5">
        <v>8626999</v>
      </c>
      <c r="F275" s="16">
        <v>2</v>
      </c>
      <c r="G275" s="22">
        <v>42705</v>
      </c>
      <c r="H275" s="8">
        <v>0.49305555555555558</v>
      </c>
      <c r="I275" s="7">
        <f t="shared" si="23"/>
        <v>42709</v>
      </c>
      <c r="J275" s="8"/>
      <c r="K275" s="5" t="s">
        <v>15</v>
      </c>
      <c r="L275" s="22">
        <v>42706</v>
      </c>
      <c r="M275" s="34" t="s">
        <v>223</v>
      </c>
      <c r="N275" s="50" t="s">
        <v>52</v>
      </c>
      <c r="O275" s="40">
        <v>7.3</v>
      </c>
      <c r="P275" s="41">
        <v>0.10299999999999999</v>
      </c>
      <c r="Q275" s="9" t="s">
        <v>173</v>
      </c>
    </row>
    <row r="276" spans="1:20" x14ac:dyDescent="0.3">
      <c r="A276" s="5" t="s">
        <v>3</v>
      </c>
      <c r="B276" s="137" t="s">
        <v>26</v>
      </c>
      <c r="C276" s="137" t="s">
        <v>244</v>
      </c>
      <c r="D276" s="5">
        <v>470744</v>
      </c>
      <c r="E276" s="5">
        <v>8626999</v>
      </c>
      <c r="F276" s="16">
        <v>2</v>
      </c>
      <c r="G276" s="22">
        <v>42705</v>
      </c>
      <c r="H276" s="8">
        <v>0.49305555555555558</v>
      </c>
      <c r="I276" s="7">
        <f t="shared" si="23"/>
        <v>42709</v>
      </c>
      <c r="J276" s="8"/>
      <c r="K276" s="5" t="s">
        <v>15</v>
      </c>
      <c r="L276" s="22">
        <v>42706</v>
      </c>
      <c r="M276" s="34" t="s">
        <v>223</v>
      </c>
      <c r="N276" s="50" t="s">
        <v>22</v>
      </c>
      <c r="O276" s="40">
        <v>4.3</v>
      </c>
      <c r="P276" s="41">
        <v>0.02</v>
      </c>
      <c r="Q276" s="9" t="s">
        <v>173</v>
      </c>
    </row>
    <row r="277" spans="1:20" x14ac:dyDescent="0.3">
      <c r="A277" s="5" t="s">
        <v>3</v>
      </c>
      <c r="B277" s="137" t="s">
        <v>26</v>
      </c>
      <c r="C277" s="137" t="s">
        <v>244</v>
      </c>
      <c r="D277" s="5">
        <v>470744</v>
      </c>
      <c r="E277" s="5">
        <v>8626999</v>
      </c>
      <c r="F277" s="16">
        <v>2</v>
      </c>
      <c r="G277" s="22">
        <v>42705</v>
      </c>
      <c r="H277" s="8">
        <v>0.49305555555555558</v>
      </c>
      <c r="I277" s="7">
        <f t="shared" si="23"/>
        <v>42709</v>
      </c>
      <c r="J277" s="8"/>
      <c r="K277" s="5" t="s">
        <v>15</v>
      </c>
      <c r="L277" s="22">
        <v>42706</v>
      </c>
      <c r="M277" s="34" t="s">
        <v>223</v>
      </c>
      <c r="N277" s="50" t="s">
        <v>22</v>
      </c>
      <c r="O277" s="40">
        <v>4.0999999999999996</v>
      </c>
      <c r="P277" s="41">
        <v>1.7999999999999999E-2</v>
      </c>
      <c r="Q277" s="9" t="s">
        <v>173</v>
      </c>
    </row>
    <row r="278" spans="1:20" x14ac:dyDescent="0.3">
      <c r="A278" s="5" t="s">
        <v>3</v>
      </c>
      <c r="B278" s="137" t="s">
        <v>26</v>
      </c>
      <c r="C278" s="137" t="s">
        <v>244</v>
      </c>
      <c r="D278" s="5">
        <v>470744</v>
      </c>
      <c r="E278" s="5">
        <v>8626999</v>
      </c>
      <c r="F278" s="16">
        <v>2</v>
      </c>
      <c r="G278" s="22">
        <v>42705</v>
      </c>
      <c r="H278" s="8">
        <v>0.49305555555555558</v>
      </c>
      <c r="I278" s="7">
        <f t="shared" si="23"/>
        <v>42709</v>
      </c>
      <c r="J278" s="8"/>
      <c r="K278" s="5" t="s">
        <v>15</v>
      </c>
      <c r="L278" s="22">
        <v>42706</v>
      </c>
      <c r="M278" s="34" t="s">
        <v>223</v>
      </c>
      <c r="N278" s="31" t="s">
        <v>30</v>
      </c>
      <c r="O278" s="40">
        <v>8.0500000000000007</v>
      </c>
      <c r="P278" s="41">
        <v>0.17</v>
      </c>
      <c r="Q278" s="9" t="s">
        <v>173</v>
      </c>
    </row>
    <row r="279" spans="1:20" x14ac:dyDescent="0.3">
      <c r="A279" s="12" t="s">
        <v>3</v>
      </c>
      <c r="B279" s="139" t="s">
        <v>34</v>
      </c>
      <c r="C279" s="139" t="s">
        <v>35</v>
      </c>
      <c r="D279" s="13">
        <v>469846</v>
      </c>
      <c r="E279" s="13">
        <v>8627238</v>
      </c>
      <c r="F279" s="16">
        <v>2</v>
      </c>
      <c r="G279" s="22">
        <v>42705</v>
      </c>
      <c r="H279" s="15">
        <v>0.7104166666666667</v>
      </c>
      <c r="I279" s="7">
        <f t="shared" si="23"/>
        <v>42709</v>
      </c>
      <c r="J279" s="15"/>
      <c r="K279" s="13" t="s">
        <v>15</v>
      </c>
      <c r="L279" s="22">
        <v>42706</v>
      </c>
      <c r="M279" s="55">
        <v>0.91249999999999998</v>
      </c>
      <c r="N279" s="50" t="s">
        <v>16</v>
      </c>
      <c r="O279" s="5">
        <v>7.9</v>
      </c>
      <c r="P279" s="5">
        <v>0.22700000000000001</v>
      </c>
      <c r="Q279" s="9" t="s">
        <v>173</v>
      </c>
    </row>
    <row r="280" spans="1:20" x14ac:dyDescent="0.3">
      <c r="A280" s="12" t="s">
        <v>3</v>
      </c>
      <c r="B280" s="139" t="s">
        <v>34</v>
      </c>
      <c r="C280" s="139" t="s">
        <v>35</v>
      </c>
      <c r="D280" s="13">
        <v>469846</v>
      </c>
      <c r="E280" s="13">
        <v>8627238</v>
      </c>
      <c r="F280" s="16">
        <v>2</v>
      </c>
      <c r="G280" s="22">
        <v>42705</v>
      </c>
      <c r="H280" s="15">
        <v>0.7104166666666667</v>
      </c>
      <c r="I280" s="7">
        <f t="shared" ref="I280:I343" si="24">G280+4</f>
        <v>42709</v>
      </c>
      <c r="J280" s="15"/>
      <c r="K280" s="13" t="s">
        <v>15</v>
      </c>
      <c r="L280" s="22">
        <v>42706</v>
      </c>
      <c r="M280" s="55">
        <v>0.91249999999999998</v>
      </c>
      <c r="N280" s="50" t="s">
        <v>16</v>
      </c>
      <c r="O280" s="5">
        <v>8.3000000000000007</v>
      </c>
      <c r="P280" s="5">
        <v>0.159</v>
      </c>
      <c r="Q280" s="9" t="s">
        <v>173</v>
      </c>
    </row>
    <row r="281" spans="1:20" x14ac:dyDescent="0.3">
      <c r="A281" s="12" t="s">
        <v>3</v>
      </c>
      <c r="B281" s="139" t="s">
        <v>34</v>
      </c>
      <c r="C281" s="139" t="s">
        <v>35</v>
      </c>
      <c r="D281" s="13">
        <v>469846</v>
      </c>
      <c r="E281" s="13">
        <v>8627238</v>
      </c>
      <c r="F281" s="16">
        <v>2</v>
      </c>
      <c r="G281" s="22">
        <v>42705</v>
      </c>
      <c r="H281" s="15">
        <v>0.7104166666666667</v>
      </c>
      <c r="I281" s="7">
        <f t="shared" si="24"/>
        <v>42709</v>
      </c>
      <c r="J281" s="15"/>
      <c r="K281" s="13" t="s">
        <v>15</v>
      </c>
      <c r="L281" s="22">
        <v>42706</v>
      </c>
      <c r="M281" s="55">
        <v>0.91249999999999998</v>
      </c>
      <c r="N281" s="50" t="s">
        <v>16</v>
      </c>
      <c r="O281" s="5">
        <v>9.91</v>
      </c>
      <c r="P281" s="5">
        <v>0.16700000000000001</v>
      </c>
      <c r="Q281" s="9" t="s">
        <v>173</v>
      </c>
    </row>
    <row r="282" spans="1:20" x14ac:dyDescent="0.3">
      <c r="A282" s="12" t="s">
        <v>3</v>
      </c>
      <c r="B282" s="139" t="s">
        <v>34</v>
      </c>
      <c r="C282" s="139" t="s">
        <v>35</v>
      </c>
      <c r="D282" s="13">
        <v>469846</v>
      </c>
      <c r="E282" s="13">
        <v>8627238</v>
      </c>
      <c r="F282" s="16">
        <v>2</v>
      </c>
      <c r="G282" s="22">
        <v>42705</v>
      </c>
      <c r="H282" s="15">
        <v>0.7104166666666667</v>
      </c>
      <c r="I282" s="7">
        <f t="shared" si="24"/>
        <v>42709</v>
      </c>
      <c r="J282" s="15"/>
      <c r="K282" s="13" t="s">
        <v>15</v>
      </c>
      <c r="L282" s="22">
        <v>42706</v>
      </c>
      <c r="M282" s="55">
        <v>0.91249999999999998</v>
      </c>
      <c r="N282" s="50" t="s">
        <v>245</v>
      </c>
      <c r="O282" s="5">
        <v>5.43</v>
      </c>
      <c r="P282" s="5">
        <v>4.5999999999999999E-2</v>
      </c>
      <c r="Q282" s="9" t="s">
        <v>173</v>
      </c>
    </row>
    <row r="283" spans="1:20" x14ac:dyDescent="0.3">
      <c r="A283" s="12" t="s">
        <v>3</v>
      </c>
      <c r="B283" s="139" t="s">
        <v>34</v>
      </c>
      <c r="C283" s="139" t="s">
        <v>35</v>
      </c>
      <c r="D283" s="13">
        <v>469846</v>
      </c>
      <c r="E283" s="13">
        <v>8627238</v>
      </c>
      <c r="F283" s="16">
        <v>2</v>
      </c>
      <c r="G283" s="22">
        <v>42705</v>
      </c>
      <c r="H283" s="15">
        <v>0.7104166666666667</v>
      </c>
      <c r="I283" s="7">
        <f t="shared" si="24"/>
        <v>42709</v>
      </c>
      <c r="J283" s="15"/>
      <c r="K283" s="13" t="s">
        <v>15</v>
      </c>
      <c r="L283" s="22">
        <v>42706</v>
      </c>
      <c r="M283" s="55">
        <v>0.91249999999999998</v>
      </c>
      <c r="N283" s="50" t="s">
        <v>41</v>
      </c>
      <c r="O283" s="5">
        <v>4.5</v>
      </c>
      <c r="P283" s="5">
        <v>3.4000000000000002E-2</v>
      </c>
      <c r="Q283" s="9" t="s">
        <v>173</v>
      </c>
    </row>
    <row r="284" spans="1:20" x14ac:dyDescent="0.3">
      <c r="A284" s="12" t="s">
        <v>3</v>
      </c>
      <c r="B284" s="139" t="s">
        <v>34</v>
      </c>
      <c r="C284" s="139" t="s">
        <v>35</v>
      </c>
      <c r="D284" s="13">
        <v>469846</v>
      </c>
      <c r="E284" s="13">
        <v>8627238</v>
      </c>
      <c r="F284" s="16">
        <v>2</v>
      </c>
      <c r="G284" s="22">
        <v>42705</v>
      </c>
      <c r="H284" s="15">
        <v>0.7104166666666667</v>
      </c>
      <c r="I284" s="7">
        <f t="shared" si="24"/>
        <v>42709</v>
      </c>
      <c r="J284" s="15"/>
      <c r="K284" s="13" t="s">
        <v>15</v>
      </c>
      <c r="L284" s="22">
        <v>42706</v>
      </c>
      <c r="M284" s="55">
        <v>0.91249999999999998</v>
      </c>
      <c r="N284" s="50" t="s">
        <v>42</v>
      </c>
      <c r="O284" s="5">
        <v>3</v>
      </c>
      <c r="P284" s="5">
        <v>4.0000000000000001E-3</v>
      </c>
      <c r="Q284" s="9" t="s">
        <v>295</v>
      </c>
    </row>
    <row r="285" spans="1:20" x14ac:dyDescent="0.3">
      <c r="A285" s="12" t="s">
        <v>3</v>
      </c>
      <c r="B285" s="139" t="s">
        <v>34</v>
      </c>
      <c r="C285" s="139" t="s">
        <v>35</v>
      </c>
      <c r="D285" s="13">
        <v>469846</v>
      </c>
      <c r="E285" s="13">
        <v>8627238</v>
      </c>
      <c r="F285" s="16">
        <v>2</v>
      </c>
      <c r="G285" s="22">
        <v>42705</v>
      </c>
      <c r="H285" s="15">
        <v>0.7104166666666667</v>
      </c>
      <c r="I285" s="7">
        <f t="shared" si="24"/>
        <v>42709</v>
      </c>
      <c r="J285" s="15"/>
      <c r="K285" s="13" t="s">
        <v>15</v>
      </c>
      <c r="L285" s="22">
        <v>42706</v>
      </c>
      <c r="M285" s="55">
        <v>0.91249999999999998</v>
      </c>
      <c r="N285" s="50" t="s">
        <v>42</v>
      </c>
      <c r="O285" s="5">
        <v>4.5</v>
      </c>
      <c r="P285" s="5">
        <v>3.5000000000000003E-2</v>
      </c>
      <c r="Q285" s="9" t="s">
        <v>295</v>
      </c>
      <c r="R285" s="3"/>
      <c r="S285" s="3"/>
    </row>
    <row r="286" spans="1:20" x14ac:dyDescent="0.3">
      <c r="A286" s="12" t="s">
        <v>3</v>
      </c>
      <c r="B286" s="139" t="s">
        <v>34</v>
      </c>
      <c r="C286" s="139" t="s">
        <v>35</v>
      </c>
      <c r="D286" s="13">
        <v>469846</v>
      </c>
      <c r="E286" s="13">
        <v>8627238</v>
      </c>
      <c r="F286" s="16">
        <v>2</v>
      </c>
      <c r="G286" s="22">
        <v>42705</v>
      </c>
      <c r="H286" s="15">
        <v>0.7104166666666667</v>
      </c>
      <c r="I286" s="7">
        <f t="shared" si="24"/>
        <v>42709</v>
      </c>
      <c r="J286" s="15"/>
      <c r="K286" s="13" t="s">
        <v>15</v>
      </c>
      <c r="L286" s="22">
        <v>42706</v>
      </c>
      <c r="M286" s="55">
        <v>0.91249999999999998</v>
      </c>
      <c r="N286" s="50" t="s">
        <v>42</v>
      </c>
      <c r="O286" s="5">
        <v>2.1</v>
      </c>
      <c r="P286" s="5">
        <v>1.2E-2</v>
      </c>
      <c r="Q286" s="9" t="s">
        <v>295</v>
      </c>
      <c r="R286" s="3"/>
      <c r="S286" s="3"/>
    </row>
    <row r="287" spans="1:20" x14ac:dyDescent="0.3">
      <c r="A287" s="12" t="s">
        <v>3</v>
      </c>
      <c r="B287" s="139" t="s">
        <v>34</v>
      </c>
      <c r="C287" s="139" t="s">
        <v>35</v>
      </c>
      <c r="D287" s="13">
        <v>469846</v>
      </c>
      <c r="E287" s="13">
        <v>8627238</v>
      </c>
      <c r="F287" s="16">
        <v>2</v>
      </c>
      <c r="G287" s="22">
        <v>42705</v>
      </c>
      <c r="H287" s="15">
        <v>0.7104166666666667</v>
      </c>
      <c r="I287" s="7">
        <f t="shared" si="24"/>
        <v>42709</v>
      </c>
      <c r="J287" s="15"/>
      <c r="K287" s="13" t="s">
        <v>15</v>
      </c>
      <c r="L287" s="22">
        <v>42706</v>
      </c>
      <c r="M287" s="55">
        <v>0.91249999999999998</v>
      </c>
      <c r="N287" s="38" t="s">
        <v>285</v>
      </c>
      <c r="O287" s="5">
        <v>4.3099999999999996</v>
      </c>
      <c r="P287" s="5">
        <v>2.9000000000000001E-2</v>
      </c>
      <c r="Q287" s="9" t="s">
        <v>175</v>
      </c>
      <c r="R287" s="3"/>
      <c r="S287" s="3"/>
      <c r="T287" s="3"/>
    </row>
    <row r="288" spans="1:20" x14ac:dyDescent="0.3">
      <c r="A288" s="12" t="s">
        <v>3</v>
      </c>
      <c r="B288" s="139" t="s">
        <v>34</v>
      </c>
      <c r="C288" s="139" t="s">
        <v>35</v>
      </c>
      <c r="D288" s="13">
        <v>469846</v>
      </c>
      <c r="E288" s="13">
        <v>8627238</v>
      </c>
      <c r="F288" s="16">
        <v>2</v>
      </c>
      <c r="G288" s="22">
        <v>42705</v>
      </c>
      <c r="H288" s="15">
        <v>0.7104166666666667</v>
      </c>
      <c r="I288" s="7">
        <f t="shared" si="24"/>
        <v>42709</v>
      </c>
      <c r="J288" s="15"/>
      <c r="K288" s="13" t="s">
        <v>15</v>
      </c>
      <c r="L288" s="22">
        <v>42706</v>
      </c>
      <c r="M288" s="55">
        <v>0.91249999999999998</v>
      </c>
      <c r="N288" s="38" t="s">
        <v>246</v>
      </c>
      <c r="O288" s="5">
        <v>3.1</v>
      </c>
      <c r="P288" s="5">
        <v>1.6E-2</v>
      </c>
      <c r="Q288" s="9" t="s">
        <v>247</v>
      </c>
    </row>
    <row r="289" spans="1:17" x14ac:dyDescent="0.3">
      <c r="A289" s="12" t="s">
        <v>3</v>
      </c>
      <c r="B289" s="139" t="s">
        <v>34</v>
      </c>
      <c r="C289" s="139" t="s">
        <v>35</v>
      </c>
      <c r="D289" s="13">
        <v>469846</v>
      </c>
      <c r="E289" s="13">
        <v>8627238</v>
      </c>
      <c r="F289" s="16">
        <v>2</v>
      </c>
      <c r="G289" s="22">
        <v>42705</v>
      </c>
      <c r="H289" s="15">
        <v>0.7104166666666667</v>
      </c>
      <c r="I289" s="7">
        <f t="shared" si="24"/>
        <v>42709</v>
      </c>
      <c r="J289" s="15"/>
      <c r="K289" s="13" t="s">
        <v>15</v>
      </c>
      <c r="L289" s="22">
        <v>42706</v>
      </c>
      <c r="M289" s="55">
        <v>0.91249999999999998</v>
      </c>
      <c r="N289" s="31" t="s">
        <v>60</v>
      </c>
      <c r="O289" s="11">
        <v>4.5</v>
      </c>
      <c r="P289" s="11">
        <v>0.03</v>
      </c>
      <c r="Q289" s="9" t="s">
        <v>248</v>
      </c>
    </row>
    <row r="290" spans="1:17" x14ac:dyDescent="0.3">
      <c r="A290" s="12" t="s">
        <v>3</v>
      </c>
      <c r="B290" s="139" t="s">
        <v>34</v>
      </c>
      <c r="C290" s="139" t="s">
        <v>35</v>
      </c>
      <c r="D290" s="13">
        <v>469846</v>
      </c>
      <c r="E290" s="13">
        <v>8627238</v>
      </c>
      <c r="F290" s="16">
        <v>2</v>
      </c>
      <c r="G290" s="22">
        <v>42705</v>
      </c>
      <c r="H290" s="15">
        <v>0.7104166666666667</v>
      </c>
      <c r="I290" s="7">
        <f t="shared" si="24"/>
        <v>42709</v>
      </c>
      <c r="J290" s="15"/>
      <c r="K290" s="13" t="s">
        <v>15</v>
      </c>
      <c r="L290" s="22">
        <v>42706</v>
      </c>
      <c r="M290" s="55">
        <v>0.91249999999999998</v>
      </c>
      <c r="N290" s="38" t="s">
        <v>246</v>
      </c>
      <c r="O290" s="11">
        <v>3</v>
      </c>
      <c r="P290" s="11">
        <v>0.01</v>
      </c>
      <c r="Q290" s="9" t="s">
        <v>247</v>
      </c>
    </row>
    <row r="291" spans="1:17" x14ac:dyDescent="0.3">
      <c r="A291" s="12" t="s">
        <v>3</v>
      </c>
      <c r="B291" s="139" t="s">
        <v>34</v>
      </c>
      <c r="C291" s="139" t="s">
        <v>35</v>
      </c>
      <c r="D291" s="13">
        <v>469846</v>
      </c>
      <c r="E291" s="13">
        <v>8627238</v>
      </c>
      <c r="F291" s="16">
        <v>2</v>
      </c>
      <c r="G291" s="22">
        <v>42705</v>
      </c>
      <c r="H291" s="15">
        <v>0.7104166666666667</v>
      </c>
      <c r="I291" s="7">
        <f t="shared" si="24"/>
        <v>42709</v>
      </c>
      <c r="J291" s="15"/>
      <c r="K291" s="13" t="s">
        <v>15</v>
      </c>
      <c r="L291" s="22">
        <v>42706</v>
      </c>
      <c r="M291" s="55">
        <v>0.91249999999999998</v>
      </c>
      <c r="N291" s="38" t="s">
        <v>249</v>
      </c>
      <c r="O291" s="11">
        <v>3.5</v>
      </c>
      <c r="P291" s="11">
        <v>1.4E-2</v>
      </c>
      <c r="Q291" s="9" t="s">
        <v>250</v>
      </c>
    </row>
    <row r="292" spans="1:17" x14ac:dyDescent="0.3">
      <c r="A292" s="12" t="s">
        <v>3</v>
      </c>
      <c r="B292" s="139" t="s">
        <v>34</v>
      </c>
      <c r="C292" s="139" t="s">
        <v>35</v>
      </c>
      <c r="D292" s="13">
        <v>469846</v>
      </c>
      <c r="E292" s="13">
        <v>8627238</v>
      </c>
      <c r="F292" s="16">
        <v>2</v>
      </c>
      <c r="G292" s="22">
        <v>42705</v>
      </c>
      <c r="H292" s="15">
        <v>0.7104166666666667</v>
      </c>
      <c r="I292" s="7">
        <f t="shared" si="24"/>
        <v>42709</v>
      </c>
      <c r="J292" s="15"/>
      <c r="K292" s="13" t="s">
        <v>15</v>
      </c>
      <c r="L292" s="22">
        <v>42706</v>
      </c>
      <c r="M292" s="55">
        <v>0.91249999999999998</v>
      </c>
      <c r="N292" s="50" t="s">
        <v>59</v>
      </c>
      <c r="O292" s="11">
        <v>4.5</v>
      </c>
      <c r="P292" s="11">
        <v>2.7E-2</v>
      </c>
      <c r="Q292" s="9" t="s">
        <v>169</v>
      </c>
    </row>
    <row r="293" spans="1:17" x14ac:dyDescent="0.3">
      <c r="A293" s="12" t="s">
        <v>3</v>
      </c>
      <c r="B293" s="139" t="s">
        <v>34</v>
      </c>
      <c r="C293" s="139" t="s">
        <v>35</v>
      </c>
      <c r="D293" s="13">
        <v>469846</v>
      </c>
      <c r="E293" s="13">
        <v>8627238</v>
      </c>
      <c r="F293" s="16">
        <v>2</v>
      </c>
      <c r="G293" s="22">
        <v>42705</v>
      </c>
      <c r="H293" s="15">
        <v>0.7104166666666667</v>
      </c>
      <c r="I293" s="7">
        <f t="shared" si="24"/>
        <v>42709</v>
      </c>
      <c r="J293" s="15"/>
      <c r="K293" s="13" t="s">
        <v>15</v>
      </c>
      <c r="L293" s="22">
        <v>42706</v>
      </c>
      <c r="M293" s="55">
        <v>0.91249999999999998</v>
      </c>
      <c r="N293" s="38" t="s">
        <v>246</v>
      </c>
      <c r="O293" s="11">
        <v>3.8</v>
      </c>
      <c r="P293" s="11">
        <v>1.9E-2</v>
      </c>
      <c r="Q293" s="9" t="s">
        <v>296</v>
      </c>
    </row>
    <row r="294" spans="1:17" x14ac:dyDescent="0.3">
      <c r="A294" s="12" t="s">
        <v>3</v>
      </c>
      <c r="B294" s="139" t="s">
        <v>34</v>
      </c>
      <c r="C294" s="139" t="s">
        <v>35</v>
      </c>
      <c r="D294" s="13">
        <v>469846</v>
      </c>
      <c r="E294" s="13">
        <v>8627238</v>
      </c>
      <c r="F294" s="16">
        <v>2</v>
      </c>
      <c r="G294" s="22">
        <v>42705</v>
      </c>
      <c r="H294" s="15">
        <v>0.7104166666666667</v>
      </c>
      <c r="I294" s="7">
        <f t="shared" si="24"/>
        <v>42709</v>
      </c>
      <c r="J294" s="15"/>
      <c r="K294" s="13" t="s">
        <v>15</v>
      </c>
      <c r="L294" s="22">
        <v>42706</v>
      </c>
      <c r="M294" s="55">
        <v>0.91249999999999998</v>
      </c>
      <c r="N294" s="38" t="s">
        <v>246</v>
      </c>
      <c r="O294" s="11">
        <v>4.5999999999999996</v>
      </c>
      <c r="P294" s="11">
        <v>1.0999999999999999E-2</v>
      </c>
      <c r="Q294" s="9" t="s">
        <v>247</v>
      </c>
    </row>
    <row r="295" spans="1:17" x14ac:dyDescent="0.3">
      <c r="A295" s="12" t="s">
        <v>3</v>
      </c>
      <c r="B295" s="139" t="s">
        <v>34</v>
      </c>
      <c r="C295" s="139" t="s">
        <v>35</v>
      </c>
      <c r="D295" s="13">
        <v>469846</v>
      </c>
      <c r="E295" s="13">
        <v>8627238</v>
      </c>
      <c r="F295" s="16">
        <v>2</v>
      </c>
      <c r="G295" s="22">
        <v>42705</v>
      </c>
      <c r="H295" s="15">
        <v>0.7104166666666667</v>
      </c>
      <c r="I295" s="7">
        <f t="shared" si="24"/>
        <v>42709</v>
      </c>
      <c r="J295" s="15"/>
      <c r="K295" s="13" t="s">
        <v>15</v>
      </c>
      <c r="L295" s="22">
        <v>42706</v>
      </c>
      <c r="M295" s="55">
        <v>0.91249999999999998</v>
      </c>
      <c r="N295" s="50" t="s">
        <v>22</v>
      </c>
      <c r="O295" s="11">
        <v>4.3</v>
      </c>
      <c r="P295" s="11">
        <v>1.6E-2</v>
      </c>
      <c r="Q295" s="9" t="s">
        <v>287</v>
      </c>
    </row>
    <row r="296" spans="1:17" x14ac:dyDescent="0.3">
      <c r="A296" s="12" t="s">
        <v>3</v>
      </c>
      <c r="B296" s="139" t="s">
        <v>34</v>
      </c>
      <c r="C296" s="139" t="s">
        <v>35</v>
      </c>
      <c r="D296" s="13">
        <v>469846</v>
      </c>
      <c r="E296" s="13">
        <v>8627238</v>
      </c>
      <c r="F296" s="16">
        <v>2</v>
      </c>
      <c r="G296" s="22">
        <v>42705</v>
      </c>
      <c r="H296" s="15">
        <v>0.7104166666666667</v>
      </c>
      <c r="I296" s="7">
        <f t="shared" si="24"/>
        <v>42709</v>
      </c>
      <c r="J296" s="15"/>
      <c r="K296" s="13" t="s">
        <v>15</v>
      </c>
      <c r="L296" s="22">
        <v>42706</v>
      </c>
      <c r="M296" s="55">
        <v>0.91249999999999998</v>
      </c>
      <c r="N296" s="38" t="s">
        <v>249</v>
      </c>
      <c r="O296" s="11">
        <v>3.8</v>
      </c>
      <c r="P296" s="11">
        <v>2.5000000000000001E-2</v>
      </c>
      <c r="Q296" s="9" t="s">
        <v>251</v>
      </c>
    </row>
    <row r="297" spans="1:17" x14ac:dyDescent="0.3">
      <c r="A297" s="12" t="s">
        <v>3</v>
      </c>
      <c r="B297" s="139" t="s">
        <v>34</v>
      </c>
      <c r="C297" s="139" t="s">
        <v>35</v>
      </c>
      <c r="D297" s="13">
        <v>469846</v>
      </c>
      <c r="E297" s="13">
        <v>8627238</v>
      </c>
      <c r="F297" s="16">
        <v>2</v>
      </c>
      <c r="G297" s="22">
        <v>42705</v>
      </c>
      <c r="H297" s="15">
        <v>0.7104166666666667</v>
      </c>
      <c r="I297" s="7">
        <f t="shared" si="24"/>
        <v>42709</v>
      </c>
      <c r="J297" s="15"/>
      <c r="K297" s="13" t="s">
        <v>15</v>
      </c>
      <c r="L297" s="22">
        <v>42706</v>
      </c>
      <c r="M297" s="55">
        <v>0.91249999999999998</v>
      </c>
      <c r="N297" s="38" t="s">
        <v>246</v>
      </c>
      <c r="O297" s="11">
        <v>3.9</v>
      </c>
      <c r="P297" s="11">
        <v>2.7E-2</v>
      </c>
      <c r="Q297" s="9" t="s">
        <v>247</v>
      </c>
    </row>
    <row r="298" spans="1:17" x14ac:dyDescent="0.3">
      <c r="A298" s="12" t="s">
        <v>3</v>
      </c>
      <c r="B298" s="139" t="s">
        <v>34</v>
      </c>
      <c r="C298" s="139" t="s">
        <v>35</v>
      </c>
      <c r="D298" s="13">
        <v>469846</v>
      </c>
      <c r="E298" s="13">
        <v>8627238</v>
      </c>
      <c r="F298" s="16">
        <v>2</v>
      </c>
      <c r="G298" s="22">
        <v>42705</v>
      </c>
      <c r="H298" s="15">
        <v>0.7104166666666667</v>
      </c>
      <c r="I298" s="7">
        <f t="shared" si="24"/>
        <v>42709</v>
      </c>
      <c r="J298" s="15"/>
      <c r="K298" s="13" t="s">
        <v>15</v>
      </c>
      <c r="L298" s="22">
        <v>42706</v>
      </c>
      <c r="M298" s="55">
        <v>0.91249999999999998</v>
      </c>
      <c r="N298" s="50" t="s">
        <v>176</v>
      </c>
      <c r="O298" s="11">
        <v>3.2</v>
      </c>
      <c r="P298" s="11">
        <v>1.4E-2</v>
      </c>
      <c r="Q298" s="9" t="s">
        <v>169</v>
      </c>
    </row>
    <row r="299" spans="1:17" x14ac:dyDescent="0.3">
      <c r="A299" s="12" t="s">
        <v>3</v>
      </c>
      <c r="B299" s="139" t="s">
        <v>34</v>
      </c>
      <c r="C299" s="139" t="s">
        <v>35</v>
      </c>
      <c r="D299" s="13">
        <v>469846</v>
      </c>
      <c r="E299" s="13">
        <v>8627238</v>
      </c>
      <c r="F299" s="16">
        <v>2</v>
      </c>
      <c r="G299" s="22">
        <v>42705</v>
      </c>
      <c r="H299" s="15">
        <v>0.7104166666666667</v>
      </c>
      <c r="I299" s="7">
        <f t="shared" si="24"/>
        <v>42709</v>
      </c>
      <c r="J299" s="15"/>
      <c r="K299" s="13" t="s">
        <v>15</v>
      </c>
      <c r="L299" s="22">
        <v>42706</v>
      </c>
      <c r="M299" s="55">
        <v>0.91249999999999998</v>
      </c>
      <c r="N299" s="38" t="s">
        <v>249</v>
      </c>
      <c r="O299" s="11">
        <v>3.4</v>
      </c>
      <c r="P299" s="11">
        <v>0.02</v>
      </c>
      <c r="Q299" s="9" t="s">
        <v>251</v>
      </c>
    </row>
    <row r="300" spans="1:17" x14ac:dyDescent="0.3">
      <c r="A300" s="12" t="s">
        <v>3</v>
      </c>
      <c r="B300" s="139" t="s">
        <v>34</v>
      </c>
      <c r="C300" s="139" t="s">
        <v>35</v>
      </c>
      <c r="D300" s="13">
        <v>469846</v>
      </c>
      <c r="E300" s="13">
        <v>8627238</v>
      </c>
      <c r="F300" s="16">
        <v>2</v>
      </c>
      <c r="G300" s="22">
        <v>42705</v>
      </c>
      <c r="H300" s="15">
        <v>0.7104166666666667</v>
      </c>
      <c r="I300" s="7">
        <f t="shared" si="24"/>
        <v>42709</v>
      </c>
      <c r="J300" s="15"/>
      <c r="K300" s="13" t="s">
        <v>15</v>
      </c>
      <c r="L300" s="22">
        <v>42706</v>
      </c>
      <c r="M300" s="55">
        <v>0.91249999999999998</v>
      </c>
      <c r="N300" s="50" t="s">
        <v>252</v>
      </c>
      <c r="O300" s="11">
        <v>4.0999999999999996</v>
      </c>
      <c r="P300" s="11">
        <v>2.5999999999999999E-2</v>
      </c>
      <c r="Q300" s="9" t="s">
        <v>169</v>
      </c>
    </row>
    <row r="301" spans="1:17" x14ac:dyDescent="0.3">
      <c r="A301" s="12" t="s">
        <v>3</v>
      </c>
      <c r="B301" s="139" t="s">
        <v>34</v>
      </c>
      <c r="C301" s="139" t="s">
        <v>35</v>
      </c>
      <c r="D301" s="13">
        <v>469846</v>
      </c>
      <c r="E301" s="13">
        <v>8627238</v>
      </c>
      <c r="F301" s="16">
        <v>2</v>
      </c>
      <c r="G301" s="22">
        <v>42705</v>
      </c>
      <c r="H301" s="15">
        <v>0.7104166666666667</v>
      </c>
      <c r="I301" s="7">
        <f t="shared" si="24"/>
        <v>42709</v>
      </c>
      <c r="J301" s="15"/>
      <c r="K301" s="13" t="s">
        <v>15</v>
      </c>
      <c r="L301" s="22">
        <v>42706</v>
      </c>
      <c r="M301" s="55">
        <v>0.91249999999999998</v>
      </c>
      <c r="N301" s="38" t="s">
        <v>246</v>
      </c>
      <c r="O301" s="11">
        <v>4</v>
      </c>
      <c r="P301" s="11">
        <v>3.3000000000000002E-2</v>
      </c>
      <c r="Q301" s="9" t="s">
        <v>247</v>
      </c>
    </row>
    <row r="302" spans="1:17" x14ac:dyDescent="0.3">
      <c r="A302" s="12" t="s">
        <v>3</v>
      </c>
      <c r="B302" s="139" t="s">
        <v>34</v>
      </c>
      <c r="C302" s="139" t="s">
        <v>35</v>
      </c>
      <c r="D302" s="13">
        <v>469846</v>
      </c>
      <c r="E302" s="13">
        <v>8627238</v>
      </c>
      <c r="F302" s="16">
        <v>2</v>
      </c>
      <c r="G302" s="22">
        <v>42705</v>
      </c>
      <c r="H302" s="15">
        <v>0.7104166666666667</v>
      </c>
      <c r="I302" s="7">
        <f t="shared" si="24"/>
        <v>42709</v>
      </c>
      <c r="J302" s="15"/>
      <c r="K302" s="13" t="s">
        <v>15</v>
      </c>
      <c r="L302" s="22">
        <v>42706</v>
      </c>
      <c r="M302" s="55">
        <v>0.91249999999999998</v>
      </c>
      <c r="N302" s="50" t="s">
        <v>22</v>
      </c>
      <c r="O302" s="11">
        <v>3.3</v>
      </c>
      <c r="P302" s="11">
        <v>1.4999999999999999E-2</v>
      </c>
      <c r="Q302" s="9" t="s">
        <v>169</v>
      </c>
    </row>
    <row r="303" spans="1:17" x14ac:dyDescent="0.3">
      <c r="A303" s="12" t="s">
        <v>3</v>
      </c>
      <c r="B303" s="139" t="s">
        <v>34</v>
      </c>
      <c r="C303" s="139" t="s">
        <v>35</v>
      </c>
      <c r="D303" s="13">
        <v>469846</v>
      </c>
      <c r="E303" s="13">
        <v>8627238</v>
      </c>
      <c r="F303" s="16">
        <v>2</v>
      </c>
      <c r="G303" s="22">
        <v>42705</v>
      </c>
      <c r="H303" s="15">
        <v>0.7104166666666667</v>
      </c>
      <c r="I303" s="7">
        <f t="shared" si="24"/>
        <v>42709</v>
      </c>
      <c r="J303" s="15"/>
      <c r="K303" s="13" t="s">
        <v>15</v>
      </c>
      <c r="L303" s="22">
        <v>42706</v>
      </c>
      <c r="M303" s="55">
        <v>0.91249999999999998</v>
      </c>
      <c r="N303" s="38" t="s">
        <v>246</v>
      </c>
      <c r="O303" s="11">
        <v>4.9000000000000004</v>
      </c>
      <c r="P303" s="11">
        <v>2.8000000000000001E-2</v>
      </c>
      <c r="Q303" s="9" t="s">
        <v>247</v>
      </c>
    </row>
    <row r="304" spans="1:17" x14ac:dyDescent="0.3">
      <c r="A304" s="12" t="s">
        <v>3</v>
      </c>
      <c r="B304" s="139" t="s">
        <v>34</v>
      </c>
      <c r="C304" s="139" t="s">
        <v>35</v>
      </c>
      <c r="D304" s="13">
        <v>469846</v>
      </c>
      <c r="E304" s="13">
        <v>8627238</v>
      </c>
      <c r="F304" s="16">
        <v>2</v>
      </c>
      <c r="G304" s="22">
        <v>42705</v>
      </c>
      <c r="H304" s="15">
        <v>0.7104166666666667</v>
      </c>
      <c r="I304" s="7">
        <f t="shared" si="24"/>
        <v>42709</v>
      </c>
      <c r="J304" s="15"/>
      <c r="K304" s="13" t="s">
        <v>15</v>
      </c>
      <c r="L304" s="22">
        <v>42706</v>
      </c>
      <c r="M304" s="55">
        <v>0.91249999999999998</v>
      </c>
      <c r="N304" s="50" t="s">
        <v>252</v>
      </c>
      <c r="O304" s="11">
        <v>3.9</v>
      </c>
      <c r="P304" s="11">
        <v>2.5000000000000001E-2</v>
      </c>
      <c r="Q304" s="9" t="s">
        <v>169</v>
      </c>
    </row>
    <row r="305" spans="1:17" x14ac:dyDescent="0.3">
      <c r="A305" s="12" t="s">
        <v>3</v>
      </c>
      <c r="B305" s="139" t="s">
        <v>34</v>
      </c>
      <c r="C305" s="139" t="s">
        <v>35</v>
      </c>
      <c r="D305" s="13">
        <v>469846</v>
      </c>
      <c r="E305" s="13">
        <v>8627238</v>
      </c>
      <c r="F305" s="16">
        <v>2</v>
      </c>
      <c r="G305" s="22">
        <v>42705</v>
      </c>
      <c r="H305" s="15">
        <v>0.7104166666666667</v>
      </c>
      <c r="I305" s="7">
        <f t="shared" si="24"/>
        <v>42709</v>
      </c>
      <c r="J305" s="15"/>
      <c r="K305" s="13" t="s">
        <v>15</v>
      </c>
      <c r="L305" s="22">
        <v>42706</v>
      </c>
      <c r="M305" s="55">
        <v>0.91249999999999998</v>
      </c>
      <c r="N305" s="50" t="s">
        <v>176</v>
      </c>
      <c r="O305" s="11">
        <v>4.45</v>
      </c>
      <c r="P305" s="11">
        <v>2.4E-2</v>
      </c>
      <c r="Q305" s="9" t="s">
        <v>169</v>
      </c>
    </row>
    <row r="306" spans="1:17" x14ac:dyDescent="0.3">
      <c r="A306" s="12" t="s">
        <v>3</v>
      </c>
      <c r="B306" s="139" t="s">
        <v>34</v>
      </c>
      <c r="C306" s="139" t="s">
        <v>35</v>
      </c>
      <c r="D306" s="13">
        <v>469846</v>
      </c>
      <c r="E306" s="13">
        <v>8627238</v>
      </c>
      <c r="F306" s="16">
        <v>2</v>
      </c>
      <c r="G306" s="22">
        <v>42705</v>
      </c>
      <c r="H306" s="15">
        <v>0.7104166666666667</v>
      </c>
      <c r="I306" s="7">
        <f t="shared" si="24"/>
        <v>42709</v>
      </c>
      <c r="J306" s="15"/>
      <c r="K306" s="13" t="s">
        <v>15</v>
      </c>
      <c r="L306" s="22">
        <v>42706</v>
      </c>
      <c r="M306" s="55">
        <v>0.91249999999999998</v>
      </c>
      <c r="N306" s="50" t="s">
        <v>252</v>
      </c>
      <c r="O306" s="11">
        <v>7.35</v>
      </c>
      <c r="P306" s="11">
        <v>2.8000000000000001E-2</v>
      </c>
      <c r="Q306" s="9" t="s">
        <v>169</v>
      </c>
    </row>
    <row r="307" spans="1:17" x14ac:dyDescent="0.3">
      <c r="A307" s="12" t="s">
        <v>3</v>
      </c>
      <c r="B307" s="139" t="s">
        <v>34</v>
      </c>
      <c r="C307" s="139" t="s">
        <v>35</v>
      </c>
      <c r="D307" s="13">
        <v>469846</v>
      </c>
      <c r="E307" s="13">
        <v>8627238</v>
      </c>
      <c r="F307" s="16">
        <v>2</v>
      </c>
      <c r="G307" s="22">
        <v>42705</v>
      </c>
      <c r="H307" s="15">
        <v>0.7104166666666667</v>
      </c>
      <c r="I307" s="7">
        <f t="shared" si="24"/>
        <v>42709</v>
      </c>
      <c r="J307" s="15"/>
      <c r="K307" s="13" t="s">
        <v>15</v>
      </c>
      <c r="L307" s="22">
        <v>42706</v>
      </c>
      <c r="M307" s="55">
        <v>0.91249999999999998</v>
      </c>
      <c r="N307" s="38" t="s">
        <v>246</v>
      </c>
      <c r="O307" s="11">
        <v>4.21</v>
      </c>
      <c r="P307" s="11">
        <v>0.03</v>
      </c>
      <c r="Q307" s="9" t="s">
        <v>247</v>
      </c>
    </row>
    <row r="308" spans="1:17" x14ac:dyDescent="0.3">
      <c r="A308" s="12" t="s">
        <v>3</v>
      </c>
      <c r="B308" s="139" t="s">
        <v>34</v>
      </c>
      <c r="C308" s="139" t="s">
        <v>35</v>
      </c>
      <c r="D308" s="13">
        <v>469846</v>
      </c>
      <c r="E308" s="13">
        <v>8627238</v>
      </c>
      <c r="F308" s="16">
        <v>2</v>
      </c>
      <c r="G308" s="22">
        <v>42705</v>
      </c>
      <c r="H308" s="15">
        <v>0.7104166666666667</v>
      </c>
      <c r="I308" s="7">
        <f t="shared" si="24"/>
        <v>42709</v>
      </c>
      <c r="J308" s="15"/>
      <c r="K308" s="13" t="s">
        <v>15</v>
      </c>
      <c r="L308" s="22">
        <v>42706</v>
      </c>
      <c r="M308" s="55">
        <v>0.91249999999999998</v>
      </c>
      <c r="N308" s="38" t="s">
        <v>246</v>
      </c>
      <c r="O308" s="11">
        <v>4.63</v>
      </c>
      <c r="P308" s="11">
        <v>3.6999999999999998E-2</v>
      </c>
      <c r="Q308" s="9" t="s">
        <v>247</v>
      </c>
    </row>
    <row r="309" spans="1:17" x14ac:dyDescent="0.3">
      <c r="A309" s="12" t="s">
        <v>3</v>
      </c>
      <c r="B309" s="139" t="s">
        <v>34</v>
      </c>
      <c r="C309" s="139" t="s">
        <v>35</v>
      </c>
      <c r="D309" s="13">
        <v>469846</v>
      </c>
      <c r="E309" s="13">
        <v>8627238</v>
      </c>
      <c r="F309" s="16">
        <v>2</v>
      </c>
      <c r="G309" s="22">
        <v>42705</v>
      </c>
      <c r="H309" s="15">
        <v>0.7104166666666667</v>
      </c>
      <c r="I309" s="7">
        <f t="shared" si="24"/>
        <v>42709</v>
      </c>
      <c r="J309" s="15"/>
      <c r="K309" s="13" t="s">
        <v>15</v>
      </c>
      <c r="L309" s="22">
        <v>42706</v>
      </c>
      <c r="M309" s="55">
        <v>0.91249999999999998</v>
      </c>
      <c r="N309" s="31" t="s">
        <v>60</v>
      </c>
      <c r="O309" s="11">
        <v>4.22</v>
      </c>
      <c r="P309" s="11">
        <v>3.5999999999999997E-2</v>
      </c>
      <c r="Q309" s="9" t="s">
        <v>169</v>
      </c>
    </row>
    <row r="310" spans="1:17" x14ac:dyDescent="0.3">
      <c r="A310" s="12" t="s">
        <v>3</v>
      </c>
      <c r="B310" s="139" t="s">
        <v>34</v>
      </c>
      <c r="C310" s="139" t="s">
        <v>35</v>
      </c>
      <c r="D310" s="13">
        <v>469846</v>
      </c>
      <c r="E310" s="13">
        <v>8627238</v>
      </c>
      <c r="F310" s="16">
        <v>2</v>
      </c>
      <c r="G310" s="22">
        <v>42705</v>
      </c>
      <c r="H310" s="15">
        <v>0.7104166666666667</v>
      </c>
      <c r="I310" s="7">
        <f t="shared" si="24"/>
        <v>42709</v>
      </c>
      <c r="J310" s="15"/>
      <c r="K310" s="13" t="s">
        <v>15</v>
      </c>
      <c r="L310" s="22">
        <v>42706</v>
      </c>
      <c r="M310" s="55">
        <v>0.91249999999999998</v>
      </c>
      <c r="N310" s="38" t="s">
        <v>246</v>
      </c>
      <c r="O310" s="11">
        <v>4</v>
      </c>
      <c r="P310" s="11">
        <v>2.5000000000000001E-2</v>
      </c>
      <c r="Q310" s="9" t="s">
        <v>247</v>
      </c>
    </row>
    <row r="311" spans="1:17" x14ac:dyDescent="0.3">
      <c r="A311" s="12" t="s">
        <v>3</v>
      </c>
      <c r="B311" s="139" t="s">
        <v>34</v>
      </c>
      <c r="C311" s="139" t="s">
        <v>35</v>
      </c>
      <c r="D311" s="13">
        <v>469846</v>
      </c>
      <c r="E311" s="13">
        <v>8627238</v>
      </c>
      <c r="F311" s="16">
        <v>2</v>
      </c>
      <c r="G311" s="22">
        <v>42705</v>
      </c>
      <c r="H311" s="15">
        <v>0.7104166666666667</v>
      </c>
      <c r="I311" s="7">
        <f t="shared" si="24"/>
        <v>42709</v>
      </c>
      <c r="J311" s="15"/>
      <c r="K311" s="13" t="s">
        <v>15</v>
      </c>
      <c r="L311" s="22">
        <v>42706</v>
      </c>
      <c r="M311" s="55">
        <v>0.91249999999999998</v>
      </c>
      <c r="N311" s="38" t="s">
        <v>170</v>
      </c>
      <c r="O311" s="11">
        <v>3.5</v>
      </c>
      <c r="P311" s="11">
        <v>1.6E-2</v>
      </c>
      <c r="Q311" s="9" t="s">
        <v>253</v>
      </c>
    </row>
    <row r="312" spans="1:17" x14ac:dyDescent="0.3">
      <c r="A312" s="12" t="s">
        <v>3</v>
      </c>
      <c r="B312" s="139" t="s">
        <v>34</v>
      </c>
      <c r="C312" s="139" t="s">
        <v>35</v>
      </c>
      <c r="D312" s="13">
        <v>469846</v>
      </c>
      <c r="E312" s="13">
        <v>8627238</v>
      </c>
      <c r="F312" s="16">
        <v>2</v>
      </c>
      <c r="G312" s="22">
        <v>42705</v>
      </c>
      <c r="H312" s="15">
        <v>0.7104166666666667</v>
      </c>
      <c r="I312" s="7">
        <f t="shared" si="24"/>
        <v>42709</v>
      </c>
      <c r="J312" s="15"/>
      <c r="K312" s="13" t="s">
        <v>15</v>
      </c>
      <c r="L312" s="22">
        <v>42706</v>
      </c>
      <c r="M312" s="55">
        <v>0.91249999999999998</v>
      </c>
      <c r="N312" s="31" t="s">
        <v>60</v>
      </c>
      <c r="O312" s="11">
        <v>4</v>
      </c>
      <c r="P312" s="11">
        <v>3.2000000000000001E-2</v>
      </c>
      <c r="Q312" s="9" t="s">
        <v>169</v>
      </c>
    </row>
    <row r="313" spans="1:17" x14ac:dyDescent="0.3">
      <c r="A313" s="12" t="s">
        <v>3</v>
      </c>
      <c r="B313" s="139" t="s">
        <v>34</v>
      </c>
      <c r="C313" s="139" t="s">
        <v>35</v>
      </c>
      <c r="D313" s="13">
        <v>469846</v>
      </c>
      <c r="E313" s="13">
        <v>8627238</v>
      </c>
      <c r="F313" s="16">
        <v>2</v>
      </c>
      <c r="G313" s="22">
        <v>42705</v>
      </c>
      <c r="H313" s="15">
        <v>0.7104166666666667</v>
      </c>
      <c r="I313" s="7">
        <f t="shared" si="24"/>
        <v>42709</v>
      </c>
      <c r="J313" s="15"/>
      <c r="K313" s="13" t="s">
        <v>15</v>
      </c>
      <c r="L313" s="22">
        <v>42706</v>
      </c>
      <c r="M313" s="55">
        <v>0.91249999999999998</v>
      </c>
      <c r="N313" s="38" t="s">
        <v>249</v>
      </c>
      <c r="O313" s="11">
        <v>3.6</v>
      </c>
      <c r="P313" s="11">
        <v>1.2999999999999999E-2</v>
      </c>
      <c r="Q313" s="9" t="s">
        <v>251</v>
      </c>
    </row>
    <row r="314" spans="1:17" x14ac:dyDescent="0.3">
      <c r="A314" s="12" t="s">
        <v>3</v>
      </c>
      <c r="B314" s="139" t="s">
        <v>34</v>
      </c>
      <c r="C314" s="139" t="s">
        <v>35</v>
      </c>
      <c r="D314" s="13">
        <v>469846</v>
      </c>
      <c r="E314" s="13">
        <v>8627238</v>
      </c>
      <c r="F314" s="16">
        <v>2</v>
      </c>
      <c r="G314" s="22">
        <v>42705</v>
      </c>
      <c r="H314" s="15">
        <v>0.7104166666666667</v>
      </c>
      <c r="I314" s="7">
        <f t="shared" si="24"/>
        <v>42709</v>
      </c>
      <c r="J314" s="15"/>
      <c r="K314" s="13" t="s">
        <v>15</v>
      </c>
      <c r="L314" s="22">
        <v>42706</v>
      </c>
      <c r="M314" s="55">
        <v>0.91249999999999998</v>
      </c>
      <c r="N314" s="53" t="s">
        <v>22</v>
      </c>
      <c r="O314" s="11">
        <v>3.4</v>
      </c>
      <c r="P314" s="11">
        <v>1.4E-2</v>
      </c>
      <c r="Q314" s="9" t="s">
        <v>297</v>
      </c>
    </row>
    <row r="315" spans="1:17" x14ac:dyDescent="0.3">
      <c r="A315" s="12" t="s">
        <v>3</v>
      </c>
      <c r="B315" s="139" t="s">
        <v>34</v>
      </c>
      <c r="C315" s="139" t="s">
        <v>35</v>
      </c>
      <c r="D315" s="13">
        <v>469846</v>
      </c>
      <c r="E315" s="13">
        <v>8627238</v>
      </c>
      <c r="F315" s="16">
        <v>2</v>
      </c>
      <c r="G315" s="22">
        <v>42705</v>
      </c>
      <c r="H315" s="15">
        <v>0.7104166666666667</v>
      </c>
      <c r="I315" s="7">
        <f t="shared" si="24"/>
        <v>42709</v>
      </c>
      <c r="J315" s="15"/>
      <c r="K315" s="13" t="s">
        <v>15</v>
      </c>
      <c r="L315" s="22">
        <v>42706</v>
      </c>
      <c r="M315" s="55">
        <v>0.91249999999999998</v>
      </c>
      <c r="N315" s="38" t="s">
        <v>249</v>
      </c>
      <c r="O315" s="11">
        <v>2.6</v>
      </c>
      <c r="P315" s="11">
        <v>0.08</v>
      </c>
      <c r="Q315" s="9" t="s">
        <v>251</v>
      </c>
    </row>
    <row r="316" spans="1:17" x14ac:dyDescent="0.3">
      <c r="A316" s="12" t="s">
        <v>3</v>
      </c>
      <c r="B316" s="139" t="s">
        <v>34</v>
      </c>
      <c r="C316" s="139" t="s">
        <v>35</v>
      </c>
      <c r="D316" s="13">
        <v>469846</v>
      </c>
      <c r="E316" s="13">
        <v>8627238</v>
      </c>
      <c r="F316" s="16">
        <v>2</v>
      </c>
      <c r="G316" s="22">
        <v>42705</v>
      </c>
      <c r="H316" s="15">
        <v>0.7104166666666667</v>
      </c>
      <c r="I316" s="7">
        <f t="shared" si="24"/>
        <v>42709</v>
      </c>
      <c r="J316" s="15"/>
      <c r="K316" s="13" t="s">
        <v>15</v>
      </c>
      <c r="L316" s="22">
        <v>42706</v>
      </c>
      <c r="M316" s="55">
        <v>0.91249999999999998</v>
      </c>
      <c r="N316" s="31" t="s">
        <v>60</v>
      </c>
      <c r="O316" s="11">
        <v>4</v>
      </c>
      <c r="P316" s="11">
        <v>2.9000000000000001E-2</v>
      </c>
      <c r="Q316" s="9" t="s">
        <v>169</v>
      </c>
    </row>
    <row r="317" spans="1:17" x14ac:dyDescent="0.3">
      <c r="A317" s="12" t="s">
        <v>3</v>
      </c>
      <c r="B317" s="139" t="s">
        <v>34</v>
      </c>
      <c r="C317" s="139" t="s">
        <v>35</v>
      </c>
      <c r="D317" s="13">
        <v>469846</v>
      </c>
      <c r="E317" s="13">
        <v>8627238</v>
      </c>
      <c r="F317" s="16">
        <v>2</v>
      </c>
      <c r="G317" s="22">
        <v>42705</v>
      </c>
      <c r="H317" s="15">
        <v>0.7104166666666667</v>
      </c>
      <c r="I317" s="7">
        <f t="shared" si="24"/>
        <v>42709</v>
      </c>
      <c r="J317" s="15"/>
      <c r="K317" s="13" t="s">
        <v>15</v>
      </c>
      <c r="L317" s="22">
        <v>42706</v>
      </c>
      <c r="M317" s="55">
        <v>0.91249999999999998</v>
      </c>
      <c r="N317" s="53" t="s">
        <v>22</v>
      </c>
      <c r="O317" s="11">
        <v>3.05</v>
      </c>
      <c r="P317" s="11">
        <v>1.0999999999999999E-2</v>
      </c>
      <c r="Q317" s="9" t="s">
        <v>287</v>
      </c>
    </row>
    <row r="318" spans="1:17" x14ac:dyDescent="0.3">
      <c r="A318" s="12" t="s">
        <v>3</v>
      </c>
      <c r="B318" s="139" t="s">
        <v>34</v>
      </c>
      <c r="C318" s="139" t="s">
        <v>35</v>
      </c>
      <c r="D318" s="13">
        <v>469846</v>
      </c>
      <c r="E318" s="13">
        <v>8627238</v>
      </c>
      <c r="F318" s="16">
        <v>2</v>
      </c>
      <c r="G318" s="22">
        <v>42705</v>
      </c>
      <c r="H318" s="15">
        <v>0.7104166666666667</v>
      </c>
      <c r="I318" s="7">
        <f t="shared" si="24"/>
        <v>42709</v>
      </c>
      <c r="J318" s="15"/>
      <c r="K318" s="13" t="s">
        <v>15</v>
      </c>
      <c r="L318" s="22">
        <v>42706</v>
      </c>
      <c r="M318" s="55">
        <v>0.91249999999999998</v>
      </c>
      <c r="N318" s="35" t="s">
        <v>286</v>
      </c>
      <c r="O318" s="33" t="s">
        <v>56</v>
      </c>
      <c r="P318" s="33" t="s">
        <v>56</v>
      </c>
      <c r="Q318" s="9" t="s">
        <v>254</v>
      </c>
    </row>
    <row r="319" spans="1:17" x14ac:dyDescent="0.3">
      <c r="A319" s="12" t="s">
        <v>3</v>
      </c>
      <c r="B319" s="139" t="s">
        <v>34</v>
      </c>
      <c r="C319" s="139" t="s">
        <v>35</v>
      </c>
      <c r="D319" s="13">
        <v>469846</v>
      </c>
      <c r="E319" s="13">
        <v>8627238</v>
      </c>
      <c r="F319" s="16">
        <v>2</v>
      </c>
      <c r="G319" s="22">
        <v>42705</v>
      </c>
      <c r="H319" s="15">
        <v>0.7104166666666667</v>
      </c>
      <c r="I319" s="7">
        <f t="shared" si="24"/>
        <v>42709</v>
      </c>
      <c r="J319" s="15"/>
      <c r="K319" s="13" t="s">
        <v>15</v>
      </c>
      <c r="L319" s="22">
        <v>42706</v>
      </c>
      <c r="M319" s="55">
        <v>0.91249999999999998</v>
      </c>
      <c r="N319" s="53" t="s">
        <v>60</v>
      </c>
      <c r="O319" s="41">
        <v>1.1000000000000001</v>
      </c>
      <c r="P319" s="41">
        <v>2.5999999999999999E-2</v>
      </c>
      <c r="Q319" s="9" t="s">
        <v>169</v>
      </c>
    </row>
    <row r="320" spans="1:17" x14ac:dyDescent="0.3">
      <c r="A320" s="12" t="s">
        <v>3</v>
      </c>
      <c r="B320" s="139" t="s">
        <v>34</v>
      </c>
      <c r="C320" s="139" t="s">
        <v>35</v>
      </c>
      <c r="D320" s="13">
        <v>469846</v>
      </c>
      <c r="E320" s="13">
        <v>8627238</v>
      </c>
      <c r="F320" s="16">
        <v>2</v>
      </c>
      <c r="G320" s="22">
        <v>42705</v>
      </c>
      <c r="H320" s="15">
        <v>0.7104166666666667</v>
      </c>
      <c r="I320" s="7">
        <f t="shared" si="24"/>
        <v>42709</v>
      </c>
      <c r="J320" s="15"/>
      <c r="K320" s="13" t="s">
        <v>15</v>
      </c>
      <c r="L320" s="22">
        <v>42706</v>
      </c>
      <c r="M320" s="55">
        <v>0.91249999999999998</v>
      </c>
      <c r="N320" s="35" t="s">
        <v>255</v>
      </c>
      <c r="O320" s="41">
        <v>3.9</v>
      </c>
      <c r="P320" s="41">
        <v>2.4E-2</v>
      </c>
      <c r="Q320" s="9" t="s">
        <v>256</v>
      </c>
    </row>
    <row r="321" spans="1:17" x14ac:dyDescent="0.3">
      <c r="A321" s="12" t="s">
        <v>3</v>
      </c>
      <c r="B321" s="139" t="s">
        <v>34</v>
      </c>
      <c r="C321" s="139" t="s">
        <v>35</v>
      </c>
      <c r="D321" s="13">
        <v>469846</v>
      </c>
      <c r="E321" s="13">
        <v>8627238</v>
      </c>
      <c r="F321" s="16">
        <v>2</v>
      </c>
      <c r="G321" s="22">
        <v>42705</v>
      </c>
      <c r="H321" s="15">
        <v>0.7104166666666667</v>
      </c>
      <c r="I321" s="7">
        <f t="shared" si="24"/>
        <v>42709</v>
      </c>
      <c r="J321" s="15"/>
      <c r="K321" s="13" t="s">
        <v>15</v>
      </c>
      <c r="L321" s="22">
        <v>42706</v>
      </c>
      <c r="M321" s="55">
        <v>0.91249999999999998</v>
      </c>
      <c r="N321" s="38" t="s">
        <v>246</v>
      </c>
      <c r="O321" s="41">
        <v>3.5</v>
      </c>
      <c r="P321" s="41">
        <v>1.6E-2</v>
      </c>
      <c r="Q321" s="9" t="s">
        <v>247</v>
      </c>
    </row>
    <row r="322" spans="1:17" x14ac:dyDescent="0.3">
      <c r="A322" s="12" t="s">
        <v>3</v>
      </c>
      <c r="B322" s="139" t="s">
        <v>34</v>
      </c>
      <c r="C322" s="139" t="s">
        <v>35</v>
      </c>
      <c r="D322" s="13">
        <v>469846</v>
      </c>
      <c r="E322" s="13">
        <v>8627238</v>
      </c>
      <c r="F322" s="16">
        <v>2</v>
      </c>
      <c r="G322" s="22">
        <v>42705</v>
      </c>
      <c r="H322" s="15">
        <v>0.7104166666666667</v>
      </c>
      <c r="I322" s="7">
        <f t="shared" si="24"/>
        <v>42709</v>
      </c>
      <c r="J322" s="15"/>
      <c r="K322" s="13" t="s">
        <v>15</v>
      </c>
      <c r="L322" s="22">
        <v>42706</v>
      </c>
      <c r="M322" s="55">
        <v>0.91249999999999998</v>
      </c>
      <c r="N322" s="38" t="s">
        <v>170</v>
      </c>
      <c r="O322" s="41">
        <v>2.8</v>
      </c>
      <c r="P322" s="41">
        <v>0.01</v>
      </c>
      <c r="Q322" s="9" t="s">
        <v>253</v>
      </c>
    </row>
    <row r="323" spans="1:17" x14ac:dyDescent="0.3">
      <c r="A323" s="12" t="s">
        <v>3</v>
      </c>
      <c r="B323" s="139" t="s">
        <v>34</v>
      </c>
      <c r="C323" s="139" t="s">
        <v>35</v>
      </c>
      <c r="D323" s="13">
        <v>469846</v>
      </c>
      <c r="E323" s="13">
        <v>8627238</v>
      </c>
      <c r="F323" s="16">
        <v>2</v>
      </c>
      <c r="G323" s="22">
        <v>42705</v>
      </c>
      <c r="H323" s="15">
        <v>0.7104166666666667</v>
      </c>
      <c r="I323" s="7">
        <f t="shared" si="24"/>
        <v>42709</v>
      </c>
      <c r="J323" s="15"/>
      <c r="K323" s="13" t="s">
        <v>15</v>
      </c>
      <c r="L323" s="22">
        <v>42706</v>
      </c>
      <c r="M323" s="55">
        <v>0.91249999999999998</v>
      </c>
      <c r="N323" s="38" t="s">
        <v>257</v>
      </c>
      <c r="O323" s="41">
        <v>4.9800000000000004</v>
      </c>
      <c r="P323" s="41">
        <v>2.5000000000000001E-2</v>
      </c>
      <c r="Q323" s="9" t="s">
        <v>258</v>
      </c>
    </row>
    <row r="324" spans="1:17" x14ac:dyDescent="0.3">
      <c r="A324" s="12" t="s">
        <v>3</v>
      </c>
      <c r="B324" s="139" t="s">
        <v>34</v>
      </c>
      <c r="C324" s="139" t="s">
        <v>35</v>
      </c>
      <c r="D324" s="13">
        <v>469846</v>
      </c>
      <c r="E324" s="13">
        <v>8627238</v>
      </c>
      <c r="F324" s="16">
        <v>2</v>
      </c>
      <c r="G324" s="22">
        <v>42705</v>
      </c>
      <c r="H324" s="15">
        <v>0.7104166666666667</v>
      </c>
      <c r="I324" s="7">
        <f t="shared" si="24"/>
        <v>42709</v>
      </c>
      <c r="J324" s="15"/>
      <c r="K324" s="13" t="s">
        <v>15</v>
      </c>
      <c r="L324" s="22">
        <v>42706</v>
      </c>
      <c r="M324" s="55">
        <v>0.91249999999999998</v>
      </c>
      <c r="N324" s="38" t="s">
        <v>249</v>
      </c>
      <c r="O324" s="54">
        <v>2.9</v>
      </c>
      <c r="P324" s="54">
        <v>0.01</v>
      </c>
      <c r="Q324" s="9" t="s">
        <v>259</v>
      </c>
    </row>
    <row r="325" spans="1:17" x14ac:dyDescent="0.3">
      <c r="A325" s="12" t="s">
        <v>3</v>
      </c>
      <c r="B325" s="139" t="s">
        <v>34</v>
      </c>
      <c r="C325" s="139" t="s">
        <v>35</v>
      </c>
      <c r="D325" s="13">
        <v>469846</v>
      </c>
      <c r="E325" s="13">
        <v>8627238</v>
      </c>
      <c r="F325" s="16">
        <v>2</v>
      </c>
      <c r="G325" s="22">
        <v>42705</v>
      </c>
      <c r="H325" s="15">
        <v>0.7104166666666667</v>
      </c>
      <c r="I325" s="7">
        <f t="shared" si="24"/>
        <v>42709</v>
      </c>
      <c r="J325" s="15"/>
      <c r="K325" s="13" t="s">
        <v>15</v>
      </c>
      <c r="L325" s="22">
        <v>42706</v>
      </c>
      <c r="M325" s="55">
        <v>0.91249999999999998</v>
      </c>
      <c r="N325" s="38" t="s">
        <v>249</v>
      </c>
      <c r="O325" s="41">
        <v>4.03</v>
      </c>
      <c r="P325" s="41">
        <v>6.0000000000000001E-3</v>
      </c>
      <c r="Q325" s="9" t="s">
        <v>251</v>
      </c>
    </row>
    <row r="326" spans="1:17" x14ac:dyDescent="0.3">
      <c r="A326" s="12" t="s">
        <v>3</v>
      </c>
      <c r="B326" s="139" t="s">
        <v>34</v>
      </c>
      <c r="C326" s="139" t="s">
        <v>35</v>
      </c>
      <c r="D326" s="13">
        <v>469846</v>
      </c>
      <c r="E326" s="13">
        <v>8627238</v>
      </c>
      <c r="F326" s="16">
        <v>2</v>
      </c>
      <c r="G326" s="22">
        <v>42705</v>
      </c>
      <c r="H326" s="15">
        <v>0.7104166666666667</v>
      </c>
      <c r="I326" s="7">
        <f t="shared" si="24"/>
        <v>42709</v>
      </c>
      <c r="J326" s="15"/>
      <c r="K326" s="13" t="s">
        <v>15</v>
      </c>
      <c r="L326" s="22">
        <v>42706</v>
      </c>
      <c r="M326" s="55">
        <v>0.91249999999999998</v>
      </c>
      <c r="N326" s="38" t="s">
        <v>249</v>
      </c>
      <c r="O326" s="41">
        <v>3.2</v>
      </c>
      <c r="P326" s="41">
        <v>8.0000000000000002E-3</v>
      </c>
      <c r="Q326" s="9" t="s">
        <v>251</v>
      </c>
    </row>
    <row r="327" spans="1:17" x14ac:dyDescent="0.3">
      <c r="A327" s="12" t="s">
        <v>3</v>
      </c>
      <c r="B327" s="139" t="s">
        <v>34</v>
      </c>
      <c r="C327" s="139" t="s">
        <v>35</v>
      </c>
      <c r="D327" s="13">
        <v>469846</v>
      </c>
      <c r="E327" s="13">
        <v>8627238</v>
      </c>
      <c r="F327" s="16">
        <v>2</v>
      </c>
      <c r="G327" s="22">
        <v>42705</v>
      </c>
      <c r="H327" s="15">
        <v>0.7104166666666667</v>
      </c>
      <c r="I327" s="7">
        <f t="shared" si="24"/>
        <v>42709</v>
      </c>
      <c r="J327" s="15"/>
      <c r="K327" s="13" t="s">
        <v>15</v>
      </c>
      <c r="L327" s="22">
        <v>42706</v>
      </c>
      <c r="M327" s="55">
        <v>0.91249999999999998</v>
      </c>
      <c r="N327" s="38" t="s">
        <v>170</v>
      </c>
      <c r="O327" s="41">
        <v>3.3</v>
      </c>
      <c r="P327" s="41">
        <v>1.0999999999999999E-2</v>
      </c>
      <c r="Q327" s="9" t="s">
        <v>253</v>
      </c>
    </row>
    <row r="328" spans="1:17" x14ac:dyDescent="0.3">
      <c r="A328" s="12" t="s">
        <v>3</v>
      </c>
      <c r="B328" s="139" t="s">
        <v>34</v>
      </c>
      <c r="C328" s="139" t="s">
        <v>35</v>
      </c>
      <c r="D328" s="13">
        <v>469846</v>
      </c>
      <c r="E328" s="13">
        <v>8627238</v>
      </c>
      <c r="F328" s="16">
        <v>2</v>
      </c>
      <c r="G328" s="22">
        <v>42705</v>
      </c>
      <c r="H328" s="15">
        <v>0.7104166666666667</v>
      </c>
      <c r="I328" s="7">
        <f t="shared" si="24"/>
        <v>42709</v>
      </c>
      <c r="J328" s="15"/>
      <c r="K328" s="13" t="s">
        <v>15</v>
      </c>
      <c r="L328" s="22">
        <v>42706</v>
      </c>
      <c r="M328" s="55">
        <v>0.91249999999999998</v>
      </c>
      <c r="N328" s="50" t="s">
        <v>22</v>
      </c>
      <c r="O328" s="41">
        <v>4</v>
      </c>
      <c r="P328" s="41">
        <v>2.1999999999999999E-2</v>
      </c>
      <c r="Q328" s="9" t="s">
        <v>287</v>
      </c>
    </row>
    <row r="329" spans="1:17" x14ac:dyDescent="0.3">
      <c r="A329" s="12" t="s">
        <v>3</v>
      </c>
      <c r="B329" s="139" t="s">
        <v>34</v>
      </c>
      <c r="C329" s="139" t="s">
        <v>35</v>
      </c>
      <c r="D329" s="13">
        <v>469846</v>
      </c>
      <c r="E329" s="13">
        <v>8627238</v>
      </c>
      <c r="F329" s="16">
        <v>2</v>
      </c>
      <c r="G329" s="22">
        <v>42705</v>
      </c>
      <c r="H329" s="15">
        <v>0.7104166666666667</v>
      </c>
      <c r="I329" s="7">
        <f t="shared" si="24"/>
        <v>42709</v>
      </c>
      <c r="J329" s="15"/>
      <c r="K329" s="13" t="s">
        <v>15</v>
      </c>
      <c r="L329" s="22">
        <v>42706</v>
      </c>
      <c r="M329" s="55">
        <v>0.91249999999999998</v>
      </c>
      <c r="N329" s="38" t="s">
        <v>170</v>
      </c>
      <c r="O329" s="41">
        <v>2.7</v>
      </c>
      <c r="P329" s="41">
        <v>7.0000000000000001E-3</v>
      </c>
      <c r="Q329" s="9" t="s">
        <v>253</v>
      </c>
    </row>
    <row r="330" spans="1:17" x14ac:dyDescent="0.3">
      <c r="A330" s="12" t="s">
        <v>3</v>
      </c>
      <c r="B330" s="139" t="s">
        <v>34</v>
      </c>
      <c r="C330" s="139" t="s">
        <v>35</v>
      </c>
      <c r="D330" s="13">
        <v>469846</v>
      </c>
      <c r="E330" s="13">
        <v>8627238</v>
      </c>
      <c r="F330" s="16">
        <v>2</v>
      </c>
      <c r="G330" s="22">
        <v>42705</v>
      </c>
      <c r="H330" s="15">
        <v>0.7104166666666667</v>
      </c>
      <c r="I330" s="7">
        <f t="shared" si="24"/>
        <v>42709</v>
      </c>
      <c r="J330" s="15"/>
      <c r="K330" s="13" t="s">
        <v>15</v>
      </c>
      <c r="L330" s="22">
        <v>42706</v>
      </c>
      <c r="M330" s="55">
        <v>0.91249999999999998</v>
      </c>
      <c r="N330" s="50" t="s">
        <v>22</v>
      </c>
      <c r="O330" s="41">
        <v>3.2</v>
      </c>
      <c r="P330" s="41">
        <v>1.0999999999999999E-2</v>
      </c>
      <c r="Q330" s="9" t="s">
        <v>287</v>
      </c>
    </row>
    <row r="331" spans="1:17" x14ac:dyDescent="0.3">
      <c r="A331" s="12" t="s">
        <v>3</v>
      </c>
      <c r="B331" s="139" t="s">
        <v>34</v>
      </c>
      <c r="C331" s="139" t="s">
        <v>35</v>
      </c>
      <c r="D331" s="13">
        <v>469846</v>
      </c>
      <c r="E331" s="13">
        <v>8627238</v>
      </c>
      <c r="F331" s="16">
        <v>2</v>
      </c>
      <c r="G331" s="22">
        <v>42705</v>
      </c>
      <c r="H331" s="15">
        <v>0.7104166666666667</v>
      </c>
      <c r="I331" s="7">
        <f t="shared" si="24"/>
        <v>42709</v>
      </c>
      <c r="J331" s="15"/>
      <c r="K331" s="13" t="s">
        <v>15</v>
      </c>
      <c r="L331" s="22">
        <v>42706</v>
      </c>
      <c r="M331" s="55">
        <v>0.91249999999999998</v>
      </c>
      <c r="N331" s="38" t="s">
        <v>249</v>
      </c>
      <c r="O331" s="41">
        <v>2.85</v>
      </c>
      <c r="P331" s="41">
        <v>0.01</v>
      </c>
      <c r="Q331" s="9" t="s">
        <v>251</v>
      </c>
    </row>
    <row r="332" spans="1:17" x14ac:dyDescent="0.3">
      <c r="A332" s="12" t="s">
        <v>3</v>
      </c>
      <c r="B332" s="139" t="s">
        <v>34</v>
      </c>
      <c r="C332" s="139" t="s">
        <v>35</v>
      </c>
      <c r="D332" s="13">
        <v>469846</v>
      </c>
      <c r="E332" s="13">
        <v>8627238</v>
      </c>
      <c r="F332" s="16">
        <v>2</v>
      </c>
      <c r="G332" s="22">
        <v>42705</v>
      </c>
      <c r="H332" s="15">
        <v>0.7104166666666667</v>
      </c>
      <c r="I332" s="7">
        <f t="shared" si="24"/>
        <v>42709</v>
      </c>
      <c r="J332" s="15"/>
      <c r="K332" s="13" t="s">
        <v>15</v>
      </c>
      <c r="L332" s="22">
        <v>42706</v>
      </c>
      <c r="M332" s="55">
        <v>0.91249999999999998</v>
      </c>
      <c r="N332" s="38" t="s">
        <v>260</v>
      </c>
      <c r="O332" s="41">
        <v>3.55</v>
      </c>
      <c r="P332" s="41">
        <v>1.2E-2</v>
      </c>
      <c r="Q332" s="9" t="s">
        <v>298</v>
      </c>
    </row>
    <row r="333" spans="1:17" x14ac:dyDescent="0.3">
      <c r="A333" s="12" t="s">
        <v>3</v>
      </c>
      <c r="B333" s="139" t="s">
        <v>34</v>
      </c>
      <c r="C333" s="139" t="s">
        <v>35</v>
      </c>
      <c r="D333" s="13">
        <v>469846</v>
      </c>
      <c r="E333" s="13">
        <v>8627238</v>
      </c>
      <c r="F333" s="16">
        <v>2</v>
      </c>
      <c r="G333" s="22">
        <v>42705</v>
      </c>
      <c r="H333" s="15">
        <v>0.7104166666666667</v>
      </c>
      <c r="I333" s="7">
        <f t="shared" si="24"/>
        <v>42709</v>
      </c>
      <c r="J333" s="15"/>
      <c r="K333" s="13" t="s">
        <v>15</v>
      </c>
      <c r="L333" s="22">
        <v>42706</v>
      </c>
      <c r="M333" s="55">
        <v>0.91249999999999998</v>
      </c>
      <c r="N333" s="38" t="s">
        <v>260</v>
      </c>
      <c r="O333" s="41">
        <v>4.7</v>
      </c>
      <c r="P333" s="41">
        <v>1.7000000000000001E-2</v>
      </c>
      <c r="Q333" s="9" t="s">
        <v>261</v>
      </c>
    </row>
    <row r="334" spans="1:17" x14ac:dyDescent="0.3">
      <c r="A334" s="12" t="s">
        <v>3</v>
      </c>
      <c r="B334" s="139" t="s">
        <v>34</v>
      </c>
      <c r="C334" s="139" t="s">
        <v>35</v>
      </c>
      <c r="D334" s="13">
        <v>469846</v>
      </c>
      <c r="E334" s="13">
        <v>8627238</v>
      </c>
      <c r="F334" s="16">
        <v>2</v>
      </c>
      <c r="G334" s="22">
        <v>42705</v>
      </c>
      <c r="H334" s="15">
        <v>0.7104166666666667</v>
      </c>
      <c r="I334" s="7">
        <f t="shared" si="24"/>
        <v>42709</v>
      </c>
      <c r="J334" s="15"/>
      <c r="K334" s="13" t="s">
        <v>15</v>
      </c>
      <c r="L334" s="22">
        <v>42706</v>
      </c>
      <c r="M334" s="55">
        <v>0.91249999999999998</v>
      </c>
      <c r="N334" s="38" t="s">
        <v>260</v>
      </c>
      <c r="O334" s="41">
        <v>2.99</v>
      </c>
      <c r="P334" s="41">
        <v>1.2999999999999999E-2</v>
      </c>
      <c r="Q334" s="9" t="s">
        <v>261</v>
      </c>
    </row>
    <row r="335" spans="1:17" x14ac:dyDescent="0.3">
      <c r="A335" s="12" t="s">
        <v>3</v>
      </c>
      <c r="B335" s="139" t="s">
        <v>34</v>
      </c>
      <c r="C335" s="139" t="s">
        <v>35</v>
      </c>
      <c r="D335" s="13">
        <v>469846</v>
      </c>
      <c r="E335" s="13">
        <v>8627238</v>
      </c>
      <c r="F335" s="16">
        <v>2</v>
      </c>
      <c r="G335" s="22">
        <v>42705</v>
      </c>
      <c r="H335" s="15">
        <v>0.7104166666666667</v>
      </c>
      <c r="I335" s="7">
        <f t="shared" si="24"/>
        <v>42709</v>
      </c>
      <c r="J335" s="15"/>
      <c r="K335" s="13" t="s">
        <v>15</v>
      </c>
      <c r="L335" s="22">
        <v>42706</v>
      </c>
      <c r="M335" s="55">
        <v>0.91249999999999998</v>
      </c>
      <c r="N335" s="38" t="s">
        <v>170</v>
      </c>
      <c r="O335" s="41">
        <v>3.2</v>
      </c>
      <c r="P335" s="41">
        <v>6.0000000000000001E-3</v>
      </c>
      <c r="Q335" s="9" t="s">
        <v>253</v>
      </c>
    </row>
    <row r="336" spans="1:17" x14ac:dyDescent="0.3">
      <c r="A336" s="12" t="s">
        <v>3</v>
      </c>
      <c r="B336" s="139" t="s">
        <v>34</v>
      </c>
      <c r="C336" s="139" t="s">
        <v>35</v>
      </c>
      <c r="D336" s="13">
        <v>469846</v>
      </c>
      <c r="E336" s="13">
        <v>8627238</v>
      </c>
      <c r="F336" s="16">
        <v>2</v>
      </c>
      <c r="G336" s="22">
        <v>42705</v>
      </c>
      <c r="H336" s="15">
        <v>0.7104166666666667</v>
      </c>
      <c r="I336" s="7">
        <f t="shared" si="24"/>
        <v>42709</v>
      </c>
      <c r="J336" s="15"/>
      <c r="K336" s="13" t="s">
        <v>15</v>
      </c>
      <c r="L336" s="22">
        <v>42706</v>
      </c>
      <c r="M336" s="55">
        <v>0.91249999999999998</v>
      </c>
      <c r="N336" s="50" t="s">
        <v>23</v>
      </c>
      <c r="O336" s="41">
        <v>21.74</v>
      </c>
      <c r="P336" s="41">
        <v>6.4</v>
      </c>
      <c r="Q336" s="9" t="s">
        <v>208</v>
      </c>
    </row>
    <row r="337" spans="1:17" x14ac:dyDescent="0.3">
      <c r="A337" s="12" t="s">
        <v>3</v>
      </c>
      <c r="B337" s="139" t="s">
        <v>34</v>
      </c>
      <c r="C337" s="139" t="s">
        <v>35</v>
      </c>
      <c r="D337" s="13">
        <v>469846</v>
      </c>
      <c r="E337" s="13">
        <v>8627238</v>
      </c>
      <c r="F337" s="16">
        <v>2</v>
      </c>
      <c r="G337" s="22">
        <v>42705</v>
      </c>
      <c r="H337" s="15">
        <v>0.7104166666666667</v>
      </c>
      <c r="I337" s="7">
        <f t="shared" si="24"/>
        <v>42709</v>
      </c>
      <c r="J337" s="15"/>
      <c r="K337" s="13" t="s">
        <v>15</v>
      </c>
      <c r="L337" s="22">
        <v>42706</v>
      </c>
      <c r="M337" s="55">
        <v>0.91249999999999998</v>
      </c>
      <c r="N337" s="50" t="s">
        <v>23</v>
      </c>
      <c r="O337" s="41">
        <v>21.62</v>
      </c>
      <c r="P337" s="41">
        <v>6.8</v>
      </c>
      <c r="Q337" s="9" t="s">
        <v>208</v>
      </c>
    </row>
    <row r="338" spans="1:17" x14ac:dyDescent="0.3">
      <c r="A338" s="12" t="s">
        <v>3</v>
      </c>
      <c r="B338" s="139" t="s">
        <v>34</v>
      </c>
      <c r="C338" s="139" t="s">
        <v>35</v>
      </c>
      <c r="D338" s="13">
        <v>469846</v>
      </c>
      <c r="E338" s="13">
        <v>8627238</v>
      </c>
      <c r="F338" s="16">
        <v>2</v>
      </c>
      <c r="G338" s="22">
        <v>42705</v>
      </c>
      <c r="H338" s="15">
        <v>0.7104166666666667</v>
      </c>
      <c r="I338" s="7">
        <f t="shared" si="24"/>
        <v>42709</v>
      </c>
      <c r="J338" s="15"/>
      <c r="K338" s="13" t="s">
        <v>15</v>
      </c>
      <c r="L338" s="22">
        <v>42706</v>
      </c>
      <c r="M338" s="55">
        <v>0.91249999999999998</v>
      </c>
      <c r="N338" s="50" t="s">
        <v>23</v>
      </c>
      <c r="O338" s="41">
        <v>21.21</v>
      </c>
      <c r="P338" s="41">
        <v>6.8</v>
      </c>
      <c r="Q338" s="9" t="s">
        <v>208</v>
      </c>
    </row>
    <row r="339" spans="1:17" x14ac:dyDescent="0.3">
      <c r="A339" s="12" t="s">
        <v>3</v>
      </c>
      <c r="B339" s="139" t="s">
        <v>34</v>
      </c>
      <c r="C339" s="139" t="s">
        <v>35</v>
      </c>
      <c r="D339" s="13">
        <v>469846</v>
      </c>
      <c r="E339" s="13">
        <v>8627238</v>
      </c>
      <c r="F339" s="16">
        <v>2</v>
      </c>
      <c r="G339" s="22">
        <v>42705</v>
      </c>
      <c r="H339" s="15">
        <v>0.7104166666666667</v>
      </c>
      <c r="I339" s="7">
        <f t="shared" si="24"/>
        <v>42709</v>
      </c>
      <c r="J339" s="15"/>
      <c r="K339" s="13" t="s">
        <v>15</v>
      </c>
      <c r="L339" s="22">
        <v>42706</v>
      </c>
      <c r="M339" s="55">
        <v>0.91249999999999998</v>
      </c>
      <c r="N339" s="50" t="s">
        <v>23</v>
      </c>
      <c r="O339" s="41">
        <v>23.39</v>
      </c>
      <c r="P339" s="41">
        <v>6.8</v>
      </c>
      <c r="Q339" s="9" t="s">
        <v>208</v>
      </c>
    </row>
    <row r="340" spans="1:17" x14ac:dyDescent="0.3">
      <c r="A340" s="12" t="s">
        <v>3</v>
      </c>
      <c r="B340" s="139" t="s">
        <v>34</v>
      </c>
      <c r="C340" s="139" t="s">
        <v>35</v>
      </c>
      <c r="D340" s="13">
        <v>469846</v>
      </c>
      <c r="E340" s="13">
        <v>8627238</v>
      </c>
      <c r="F340" s="16">
        <v>2</v>
      </c>
      <c r="G340" s="22">
        <v>42705</v>
      </c>
      <c r="H340" s="15">
        <v>0.7104166666666667</v>
      </c>
      <c r="I340" s="7">
        <f t="shared" si="24"/>
        <v>42709</v>
      </c>
      <c r="J340" s="15"/>
      <c r="K340" s="13" t="s">
        <v>15</v>
      </c>
      <c r="L340" s="22">
        <v>42706</v>
      </c>
      <c r="M340" s="55">
        <v>0.91249999999999998</v>
      </c>
      <c r="N340" s="50" t="s">
        <v>23</v>
      </c>
      <c r="O340" s="41">
        <v>21.7</v>
      </c>
      <c r="P340" s="41">
        <v>6.9</v>
      </c>
      <c r="Q340" s="9" t="s">
        <v>208</v>
      </c>
    </row>
    <row r="341" spans="1:17" x14ac:dyDescent="0.3">
      <c r="A341" s="12" t="s">
        <v>3</v>
      </c>
      <c r="B341" s="139" t="s">
        <v>34</v>
      </c>
      <c r="C341" s="139" t="s">
        <v>35</v>
      </c>
      <c r="D341" s="13">
        <v>469846</v>
      </c>
      <c r="E341" s="13">
        <v>8627238</v>
      </c>
      <c r="F341" s="16">
        <v>2</v>
      </c>
      <c r="G341" s="22">
        <v>42705</v>
      </c>
      <c r="H341" s="15">
        <v>0.7104166666666667</v>
      </c>
      <c r="I341" s="7">
        <f t="shared" si="24"/>
        <v>42709</v>
      </c>
      <c r="J341" s="15"/>
      <c r="K341" s="13" t="s">
        <v>15</v>
      </c>
      <c r="L341" s="22">
        <v>42706</v>
      </c>
      <c r="M341" s="55">
        <v>0.91249999999999998</v>
      </c>
      <c r="N341" s="50" t="s">
        <v>23</v>
      </c>
      <c r="O341" s="41">
        <v>25.66</v>
      </c>
      <c r="P341" s="41">
        <v>6.9</v>
      </c>
      <c r="Q341" s="9" t="s">
        <v>208</v>
      </c>
    </row>
    <row r="342" spans="1:17" x14ac:dyDescent="0.3">
      <c r="A342" s="12" t="s">
        <v>3</v>
      </c>
      <c r="B342" s="139" t="s">
        <v>34</v>
      </c>
      <c r="C342" s="139" t="s">
        <v>35</v>
      </c>
      <c r="D342" s="13">
        <v>469846</v>
      </c>
      <c r="E342" s="13">
        <v>8627238</v>
      </c>
      <c r="F342" s="16">
        <v>2</v>
      </c>
      <c r="G342" s="22">
        <v>42705</v>
      </c>
      <c r="H342" s="15">
        <v>0.7104166666666667</v>
      </c>
      <c r="I342" s="7">
        <f t="shared" si="24"/>
        <v>42709</v>
      </c>
      <c r="J342" s="15"/>
      <c r="K342" s="13" t="s">
        <v>15</v>
      </c>
      <c r="L342" s="22">
        <v>42706</v>
      </c>
      <c r="M342" s="55">
        <v>0.91249999999999998</v>
      </c>
      <c r="N342" s="50" t="s">
        <v>23</v>
      </c>
      <c r="O342" s="41">
        <v>21.25</v>
      </c>
      <c r="P342" s="41">
        <v>4.0999999999999996</v>
      </c>
      <c r="Q342" s="9" t="s">
        <v>208</v>
      </c>
    </row>
    <row r="343" spans="1:17" x14ac:dyDescent="0.3">
      <c r="A343" s="12" t="s">
        <v>3</v>
      </c>
      <c r="B343" s="139" t="s">
        <v>34</v>
      </c>
      <c r="C343" s="139" t="s">
        <v>35</v>
      </c>
      <c r="D343" s="13">
        <v>469846</v>
      </c>
      <c r="E343" s="13">
        <v>8627238</v>
      </c>
      <c r="F343" s="16">
        <v>2</v>
      </c>
      <c r="G343" s="22">
        <v>42705</v>
      </c>
      <c r="H343" s="15">
        <v>0.7104166666666667</v>
      </c>
      <c r="I343" s="7">
        <f t="shared" si="24"/>
        <v>42709</v>
      </c>
      <c r="J343" s="15"/>
      <c r="K343" s="13" t="s">
        <v>15</v>
      </c>
      <c r="L343" s="22">
        <v>42706</v>
      </c>
      <c r="M343" s="55">
        <v>0.91249999999999998</v>
      </c>
      <c r="N343" s="50" t="s">
        <v>262</v>
      </c>
      <c r="O343" s="41">
        <v>9.49</v>
      </c>
      <c r="P343" s="41">
        <v>0.86899999999999999</v>
      </c>
      <c r="Q343" s="9" t="s">
        <v>208</v>
      </c>
    </row>
    <row r="344" spans="1:17" x14ac:dyDescent="0.3">
      <c r="A344" s="12" t="s">
        <v>3</v>
      </c>
      <c r="B344" s="139" t="s">
        <v>34</v>
      </c>
      <c r="C344" s="139" t="s">
        <v>35</v>
      </c>
      <c r="D344" s="13">
        <v>469846</v>
      </c>
      <c r="E344" s="13">
        <v>8627238</v>
      </c>
      <c r="F344" s="16">
        <v>2</v>
      </c>
      <c r="G344" s="22">
        <v>42705</v>
      </c>
      <c r="H344" s="15">
        <v>0.7104166666666667</v>
      </c>
      <c r="I344" s="7">
        <f t="shared" ref="I344:I373" si="25">G344+4</f>
        <v>42709</v>
      </c>
      <c r="J344" s="15"/>
      <c r="K344" s="13" t="s">
        <v>15</v>
      </c>
      <c r="L344" s="22">
        <v>42706</v>
      </c>
      <c r="M344" s="55">
        <v>0.91249999999999998</v>
      </c>
      <c r="N344" s="50" t="s">
        <v>30</v>
      </c>
      <c r="O344" s="41">
        <v>7.86</v>
      </c>
      <c r="P344" s="41">
        <v>0.224</v>
      </c>
      <c r="Q344" s="9" t="s">
        <v>208</v>
      </c>
    </row>
    <row r="345" spans="1:17" x14ac:dyDescent="0.3">
      <c r="A345" s="12" t="s">
        <v>3</v>
      </c>
      <c r="B345" s="139" t="s">
        <v>34</v>
      </c>
      <c r="C345" s="139" t="s">
        <v>35</v>
      </c>
      <c r="D345" s="13">
        <v>469846</v>
      </c>
      <c r="E345" s="13">
        <v>8627238</v>
      </c>
      <c r="F345" s="16">
        <v>2</v>
      </c>
      <c r="G345" s="22">
        <v>42705</v>
      </c>
      <c r="H345" s="15">
        <v>0.7104166666666667</v>
      </c>
      <c r="I345" s="7">
        <f t="shared" si="25"/>
        <v>42709</v>
      </c>
      <c r="J345" s="15"/>
      <c r="K345" s="13" t="s">
        <v>15</v>
      </c>
      <c r="L345" s="22">
        <v>42706</v>
      </c>
      <c r="M345" s="55">
        <v>0.91249999999999998</v>
      </c>
      <c r="N345" s="50" t="s">
        <v>30</v>
      </c>
      <c r="O345" s="41">
        <v>6.74</v>
      </c>
      <c r="P345" s="41">
        <v>0.191</v>
      </c>
      <c r="Q345" s="9" t="s">
        <v>208</v>
      </c>
    </row>
    <row r="346" spans="1:17" x14ac:dyDescent="0.3">
      <c r="A346" s="12" t="s">
        <v>3</v>
      </c>
      <c r="B346" s="139" t="s">
        <v>34</v>
      </c>
      <c r="C346" s="139" t="s">
        <v>35</v>
      </c>
      <c r="D346" s="13">
        <v>469846</v>
      </c>
      <c r="E346" s="13">
        <v>8627238</v>
      </c>
      <c r="F346" s="16">
        <v>2</v>
      </c>
      <c r="G346" s="22">
        <v>42705</v>
      </c>
      <c r="H346" s="15">
        <v>0.7104166666666667</v>
      </c>
      <c r="I346" s="7">
        <f t="shared" si="25"/>
        <v>42709</v>
      </c>
      <c r="J346" s="15"/>
      <c r="K346" s="13" t="s">
        <v>15</v>
      </c>
      <c r="L346" s="22">
        <v>42706</v>
      </c>
      <c r="M346" s="55">
        <v>0.91249999999999998</v>
      </c>
      <c r="N346" s="50" t="s">
        <v>30</v>
      </c>
      <c r="O346" s="41">
        <v>7.8</v>
      </c>
      <c r="P346" s="41">
        <v>0.28399999999999997</v>
      </c>
      <c r="Q346" s="9" t="s">
        <v>208</v>
      </c>
    </row>
    <row r="347" spans="1:17" x14ac:dyDescent="0.3">
      <c r="A347" s="12" t="s">
        <v>3</v>
      </c>
      <c r="B347" s="139" t="s">
        <v>34</v>
      </c>
      <c r="C347" s="139" t="s">
        <v>35</v>
      </c>
      <c r="D347" s="13">
        <v>469846</v>
      </c>
      <c r="E347" s="13">
        <v>8627238</v>
      </c>
      <c r="F347" s="16">
        <v>2</v>
      </c>
      <c r="G347" s="22">
        <v>42705</v>
      </c>
      <c r="H347" s="15">
        <v>0.7104166666666667</v>
      </c>
      <c r="I347" s="7">
        <f t="shared" si="25"/>
        <v>42709</v>
      </c>
      <c r="J347" s="15"/>
      <c r="K347" s="13" t="s">
        <v>15</v>
      </c>
      <c r="L347" s="22">
        <v>42706</v>
      </c>
      <c r="M347" s="55">
        <v>0.91249999999999998</v>
      </c>
      <c r="N347" s="50" t="s">
        <v>40</v>
      </c>
      <c r="O347" s="41">
        <v>6.7</v>
      </c>
      <c r="P347" s="41">
        <v>7.6999999999999999E-2</v>
      </c>
      <c r="Q347" s="9" t="s">
        <v>208</v>
      </c>
    </row>
    <row r="348" spans="1:17" x14ac:dyDescent="0.3">
      <c r="A348" s="12" t="s">
        <v>3</v>
      </c>
      <c r="B348" s="139" t="s">
        <v>34</v>
      </c>
      <c r="C348" s="139" t="s">
        <v>35</v>
      </c>
      <c r="D348" s="13">
        <v>469846</v>
      </c>
      <c r="E348" s="13">
        <v>8627238</v>
      </c>
      <c r="F348" s="16">
        <v>2</v>
      </c>
      <c r="G348" s="22">
        <v>42705</v>
      </c>
      <c r="H348" s="15">
        <v>0.7104166666666667</v>
      </c>
      <c r="I348" s="7">
        <f t="shared" si="25"/>
        <v>42709</v>
      </c>
      <c r="J348" s="15"/>
      <c r="K348" s="13" t="s">
        <v>15</v>
      </c>
      <c r="L348" s="22">
        <v>42706</v>
      </c>
      <c r="M348" s="55">
        <v>0.91249999999999998</v>
      </c>
      <c r="N348" s="50" t="s">
        <v>30</v>
      </c>
      <c r="O348" s="41">
        <v>6.71</v>
      </c>
      <c r="P348" s="41">
        <v>0.23799999999999999</v>
      </c>
      <c r="Q348" s="9" t="s">
        <v>208</v>
      </c>
    </row>
    <row r="349" spans="1:17" x14ac:dyDescent="0.3">
      <c r="A349" s="12" t="s">
        <v>3</v>
      </c>
      <c r="B349" s="139" t="s">
        <v>34</v>
      </c>
      <c r="C349" s="139" t="s">
        <v>35</v>
      </c>
      <c r="D349" s="13">
        <v>469846</v>
      </c>
      <c r="E349" s="13">
        <v>8627238</v>
      </c>
      <c r="F349" s="16">
        <v>2</v>
      </c>
      <c r="G349" s="22">
        <v>42705</v>
      </c>
      <c r="H349" s="15">
        <v>0.7104166666666667</v>
      </c>
      <c r="I349" s="7">
        <f t="shared" si="25"/>
        <v>42709</v>
      </c>
      <c r="J349" s="15"/>
      <c r="K349" s="13" t="s">
        <v>15</v>
      </c>
      <c r="L349" s="22">
        <v>42706</v>
      </c>
      <c r="M349" s="55">
        <v>0.91249999999999998</v>
      </c>
      <c r="N349" s="50" t="s">
        <v>263</v>
      </c>
      <c r="O349" s="41">
        <v>9.01</v>
      </c>
      <c r="P349" s="41">
        <v>0.45300000000000001</v>
      </c>
      <c r="Q349" s="9" t="s">
        <v>208</v>
      </c>
    </row>
    <row r="350" spans="1:17" x14ac:dyDescent="0.3">
      <c r="A350" s="12" t="s">
        <v>3</v>
      </c>
      <c r="B350" s="139" t="s">
        <v>34</v>
      </c>
      <c r="C350" s="139" t="s">
        <v>35</v>
      </c>
      <c r="D350" s="13">
        <v>469846</v>
      </c>
      <c r="E350" s="13">
        <v>8627238</v>
      </c>
      <c r="F350" s="16">
        <v>2</v>
      </c>
      <c r="G350" s="22">
        <v>42705</v>
      </c>
      <c r="H350" s="15">
        <v>0.7104166666666667</v>
      </c>
      <c r="I350" s="7">
        <f t="shared" si="25"/>
        <v>42709</v>
      </c>
      <c r="J350" s="15"/>
      <c r="K350" s="13" t="s">
        <v>15</v>
      </c>
      <c r="L350" s="22">
        <v>42706</v>
      </c>
      <c r="M350" s="55">
        <v>0.91249999999999998</v>
      </c>
      <c r="N350" s="50" t="s">
        <v>33</v>
      </c>
      <c r="O350" s="41">
        <v>9</v>
      </c>
      <c r="P350" s="41">
        <v>0.182</v>
      </c>
      <c r="Q350" s="9" t="s">
        <v>208</v>
      </c>
    </row>
    <row r="351" spans="1:17" x14ac:dyDescent="0.3">
      <c r="A351" s="12" t="s">
        <v>3</v>
      </c>
      <c r="B351" s="139" t="s">
        <v>34</v>
      </c>
      <c r="C351" s="139" t="s">
        <v>35</v>
      </c>
      <c r="D351" s="13">
        <v>469846</v>
      </c>
      <c r="E351" s="13">
        <v>8627238</v>
      </c>
      <c r="F351" s="16">
        <v>2</v>
      </c>
      <c r="G351" s="22">
        <v>42705</v>
      </c>
      <c r="H351" s="15">
        <v>0.7104166666666667</v>
      </c>
      <c r="I351" s="7">
        <f t="shared" si="25"/>
        <v>42709</v>
      </c>
      <c r="J351" s="15"/>
      <c r="K351" s="13" t="s">
        <v>15</v>
      </c>
      <c r="L351" s="22">
        <v>42706</v>
      </c>
      <c r="M351" s="55">
        <v>0.91249999999999998</v>
      </c>
      <c r="N351" s="50" t="s">
        <v>264</v>
      </c>
      <c r="O351" s="41">
        <v>9.06</v>
      </c>
      <c r="P351" s="54">
        <v>0.248</v>
      </c>
      <c r="Q351" s="9" t="s">
        <v>265</v>
      </c>
    </row>
    <row r="352" spans="1:17" x14ac:dyDescent="0.3">
      <c r="A352" s="12" t="s">
        <v>3</v>
      </c>
      <c r="B352" s="139" t="s">
        <v>34</v>
      </c>
      <c r="C352" s="139" t="s">
        <v>35</v>
      </c>
      <c r="D352" s="13">
        <v>469846</v>
      </c>
      <c r="E352" s="13">
        <v>8627238</v>
      </c>
      <c r="F352" s="16">
        <v>2</v>
      </c>
      <c r="G352" s="22">
        <v>42705</v>
      </c>
      <c r="H352" s="15">
        <v>0.7104166666666667</v>
      </c>
      <c r="I352" s="7">
        <f t="shared" si="25"/>
        <v>42709</v>
      </c>
      <c r="J352" s="15"/>
      <c r="K352" s="13" t="s">
        <v>15</v>
      </c>
      <c r="L352" s="22">
        <v>42706</v>
      </c>
      <c r="M352" s="55">
        <v>0.91249999999999998</v>
      </c>
      <c r="N352" s="50" t="s">
        <v>266</v>
      </c>
      <c r="O352" s="41">
        <v>7.5</v>
      </c>
      <c r="P352" s="41">
        <v>2.8620000000000001</v>
      </c>
      <c r="Q352" s="9" t="s">
        <v>267</v>
      </c>
    </row>
    <row r="353" spans="1:17" x14ac:dyDescent="0.3">
      <c r="A353" s="12" t="s">
        <v>3</v>
      </c>
      <c r="B353" s="139" t="s">
        <v>34</v>
      </c>
      <c r="C353" s="139" t="s">
        <v>35</v>
      </c>
      <c r="D353" s="13">
        <v>469846</v>
      </c>
      <c r="E353" s="13">
        <v>8627238</v>
      </c>
      <c r="F353" s="16">
        <v>2</v>
      </c>
      <c r="G353" s="22">
        <v>42705</v>
      </c>
      <c r="H353" s="15">
        <v>0.7104166666666667</v>
      </c>
      <c r="I353" s="7">
        <f t="shared" si="25"/>
        <v>42709</v>
      </c>
      <c r="J353" s="15"/>
      <c r="K353" s="13" t="s">
        <v>15</v>
      </c>
      <c r="L353" s="22">
        <v>42706</v>
      </c>
      <c r="M353" s="55">
        <v>0.91249999999999998</v>
      </c>
      <c r="N353" s="50" t="s">
        <v>268</v>
      </c>
      <c r="O353" s="41">
        <v>6.8</v>
      </c>
      <c r="P353" s="41">
        <v>1.0009999999999999</v>
      </c>
      <c r="Q353" s="9" t="s">
        <v>267</v>
      </c>
    </row>
    <row r="354" spans="1:17" x14ac:dyDescent="0.3">
      <c r="A354" s="12" t="s">
        <v>3</v>
      </c>
      <c r="B354" s="139" t="s">
        <v>34</v>
      </c>
      <c r="C354" s="139" t="s">
        <v>35</v>
      </c>
      <c r="D354" s="13">
        <v>469846</v>
      </c>
      <c r="E354" s="13">
        <v>8627238</v>
      </c>
      <c r="F354" s="16">
        <v>2</v>
      </c>
      <c r="G354" s="22">
        <v>42705</v>
      </c>
      <c r="H354" s="15">
        <v>0.7104166666666667</v>
      </c>
      <c r="I354" s="7">
        <f t="shared" si="25"/>
        <v>42709</v>
      </c>
      <c r="J354" s="15"/>
      <c r="K354" s="13" t="s">
        <v>15</v>
      </c>
      <c r="L354" s="22">
        <v>42706</v>
      </c>
      <c r="M354" s="55">
        <v>0.91249999999999998</v>
      </c>
      <c r="N354" s="50" t="s">
        <v>266</v>
      </c>
      <c r="O354" s="41">
        <v>7.3</v>
      </c>
      <c r="P354" s="41">
        <v>0.22600000000000001</v>
      </c>
      <c r="Q354" s="9" t="s">
        <v>267</v>
      </c>
    </row>
    <row r="355" spans="1:17" x14ac:dyDescent="0.3">
      <c r="A355" s="12" t="s">
        <v>3</v>
      </c>
      <c r="B355" s="139" t="s">
        <v>34</v>
      </c>
      <c r="C355" s="139" t="s">
        <v>35</v>
      </c>
      <c r="D355" s="13">
        <v>469846</v>
      </c>
      <c r="E355" s="13">
        <v>8627238</v>
      </c>
      <c r="F355" s="16">
        <v>2</v>
      </c>
      <c r="G355" s="22">
        <v>42705</v>
      </c>
      <c r="H355" s="15">
        <v>0.7104166666666667</v>
      </c>
      <c r="I355" s="7">
        <f t="shared" si="25"/>
        <v>42709</v>
      </c>
      <c r="J355" s="15"/>
      <c r="K355" s="13" t="s">
        <v>15</v>
      </c>
      <c r="L355" s="22">
        <v>42706</v>
      </c>
      <c r="M355" s="55">
        <v>0.91249999999999998</v>
      </c>
      <c r="N355" s="50" t="s">
        <v>269</v>
      </c>
      <c r="O355" s="41">
        <v>6.75</v>
      </c>
      <c r="P355" s="41">
        <v>2.9849999999999999</v>
      </c>
      <c r="Q355" s="9" t="s">
        <v>267</v>
      </c>
    </row>
    <row r="356" spans="1:17" x14ac:dyDescent="0.3">
      <c r="A356" s="12" t="s">
        <v>3</v>
      </c>
      <c r="B356" s="139" t="s">
        <v>34</v>
      </c>
      <c r="C356" s="139" t="s">
        <v>35</v>
      </c>
      <c r="D356" s="13">
        <v>469846</v>
      </c>
      <c r="E356" s="13">
        <v>8627238</v>
      </c>
      <c r="F356" s="16">
        <v>2</v>
      </c>
      <c r="G356" s="22">
        <v>42705</v>
      </c>
      <c r="H356" s="15">
        <v>0.7104166666666667</v>
      </c>
      <c r="I356" s="7">
        <f t="shared" si="25"/>
        <v>42709</v>
      </c>
      <c r="J356" s="15"/>
      <c r="K356" s="13" t="s">
        <v>15</v>
      </c>
      <c r="L356" s="22">
        <v>42706</v>
      </c>
      <c r="M356" s="55">
        <v>0.91249999999999998</v>
      </c>
      <c r="N356" s="50" t="s">
        <v>270</v>
      </c>
      <c r="O356" s="41">
        <v>6.15</v>
      </c>
      <c r="P356" s="41">
        <v>0.109</v>
      </c>
      <c r="Q356" s="9" t="s">
        <v>267</v>
      </c>
    </row>
    <row r="357" spans="1:17" x14ac:dyDescent="0.3">
      <c r="A357" s="12" t="s">
        <v>3</v>
      </c>
      <c r="B357" s="139" t="s">
        <v>34</v>
      </c>
      <c r="C357" s="139" t="s">
        <v>35</v>
      </c>
      <c r="D357" s="13">
        <v>469846</v>
      </c>
      <c r="E357" s="13">
        <v>8627238</v>
      </c>
      <c r="F357" s="16">
        <v>2</v>
      </c>
      <c r="G357" s="22">
        <v>42705</v>
      </c>
      <c r="H357" s="15">
        <v>0.7104166666666667</v>
      </c>
      <c r="I357" s="7">
        <f t="shared" si="25"/>
        <v>42709</v>
      </c>
      <c r="J357" s="15"/>
      <c r="K357" s="13" t="s">
        <v>15</v>
      </c>
      <c r="L357" s="22">
        <v>42706</v>
      </c>
      <c r="M357" s="55">
        <v>0.91249999999999998</v>
      </c>
      <c r="N357" s="50" t="s">
        <v>266</v>
      </c>
      <c r="O357" s="41">
        <v>4.6100000000000003</v>
      </c>
      <c r="P357" s="41">
        <v>6.0999999999999999E-2</v>
      </c>
      <c r="Q357" s="9" t="s">
        <v>267</v>
      </c>
    </row>
    <row r="358" spans="1:17" x14ac:dyDescent="0.3">
      <c r="A358" s="12" t="s">
        <v>3</v>
      </c>
      <c r="B358" s="139" t="s">
        <v>34</v>
      </c>
      <c r="C358" s="139" t="s">
        <v>35</v>
      </c>
      <c r="D358" s="13">
        <v>469846</v>
      </c>
      <c r="E358" s="13">
        <v>8627238</v>
      </c>
      <c r="F358" s="16">
        <v>2</v>
      </c>
      <c r="G358" s="22">
        <v>42705</v>
      </c>
      <c r="H358" s="15">
        <v>0.7104166666666667</v>
      </c>
      <c r="I358" s="7">
        <f t="shared" si="25"/>
        <v>42709</v>
      </c>
      <c r="J358" s="15"/>
      <c r="K358" s="13" t="s">
        <v>15</v>
      </c>
      <c r="L358" s="22">
        <v>42706</v>
      </c>
      <c r="M358" s="55">
        <v>0.91249999999999998</v>
      </c>
      <c r="N358" s="38" t="s">
        <v>271</v>
      </c>
      <c r="O358" s="41">
        <v>6</v>
      </c>
      <c r="P358" s="41">
        <v>2.8250000000000002</v>
      </c>
      <c r="Q358" s="9" t="s">
        <v>272</v>
      </c>
    </row>
    <row r="359" spans="1:17" x14ac:dyDescent="0.3">
      <c r="A359" s="12" t="s">
        <v>3</v>
      </c>
      <c r="B359" s="139" t="s">
        <v>34</v>
      </c>
      <c r="C359" s="139" t="s">
        <v>35</v>
      </c>
      <c r="D359" s="13">
        <v>469846</v>
      </c>
      <c r="E359" s="13">
        <v>8627238</v>
      </c>
      <c r="F359" s="16">
        <v>2</v>
      </c>
      <c r="G359" s="22">
        <v>42705</v>
      </c>
      <c r="H359" s="15">
        <v>0.7104166666666667</v>
      </c>
      <c r="I359" s="7">
        <f t="shared" si="25"/>
        <v>42709</v>
      </c>
      <c r="J359" s="15"/>
      <c r="K359" s="13" t="s">
        <v>15</v>
      </c>
      <c r="L359" s="22">
        <v>42706</v>
      </c>
      <c r="M359" s="55">
        <v>0.91249999999999998</v>
      </c>
      <c r="N359" s="50" t="s">
        <v>273</v>
      </c>
      <c r="O359" s="41">
        <v>3.95</v>
      </c>
      <c r="P359" s="41">
        <v>7.3999999999999996E-2</v>
      </c>
      <c r="Q359" s="9" t="s">
        <v>267</v>
      </c>
    </row>
    <row r="360" spans="1:17" x14ac:dyDescent="0.3">
      <c r="B360" s="168" t="s">
        <v>299</v>
      </c>
      <c r="C360" s="145"/>
    </row>
    <row r="361" spans="1:17" x14ac:dyDescent="0.3">
      <c r="A361" s="12" t="s">
        <v>3</v>
      </c>
      <c r="B361" s="139" t="s">
        <v>48</v>
      </c>
      <c r="C361" s="139" t="s">
        <v>35</v>
      </c>
      <c r="D361" s="13">
        <v>469792</v>
      </c>
      <c r="E361" s="13">
        <v>8627425</v>
      </c>
      <c r="F361" s="17">
        <v>2</v>
      </c>
      <c r="G361" s="22">
        <v>42705</v>
      </c>
      <c r="H361" s="15">
        <v>0.69513888888888886</v>
      </c>
      <c r="I361" s="7">
        <f t="shared" si="25"/>
        <v>42709</v>
      </c>
      <c r="J361" s="8"/>
      <c r="K361" s="13" t="s">
        <v>15</v>
      </c>
      <c r="L361" s="22">
        <v>42706</v>
      </c>
      <c r="M361" s="8">
        <v>0.89374999999999993</v>
      </c>
      <c r="N361" s="56" t="s">
        <v>274</v>
      </c>
      <c r="O361" s="41">
        <v>3.4</v>
      </c>
      <c r="P361" s="41">
        <v>2.5999999999999999E-2</v>
      </c>
      <c r="Q361" s="9" t="s">
        <v>275</v>
      </c>
    </row>
    <row r="362" spans="1:17" x14ac:dyDescent="0.3">
      <c r="A362" s="12" t="s">
        <v>3</v>
      </c>
      <c r="B362" s="139" t="s">
        <v>48</v>
      </c>
      <c r="C362" s="139" t="s">
        <v>35</v>
      </c>
      <c r="D362" s="13">
        <v>469792</v>
      </c>
      <c r="E362" s="13">
        <v>8627425</v>
      </c>
      <c r="F362" s="17">
        <v>2</v>
      </c>
      <c r="G362" s="22">
        <v>42705</v>
      </c>
      <c r="H362" s="15">
        <v>0.69513888888888886</v>
      </c>
      <c r="I362" s="7">
        <f t="shared" si="25"/>
        <v>42709</v>
      </c>
      <c r="J362" s="8"/>
      <c r="K362" s="13" t="s">
        <v>15</v>
      </c>
      <c r="L362" s="22">
        <v>42706</v>
      </c>
      <c r="M362" s="8">
        <v>0.89374999999999993</v>
      </c>
      <c r="N362" s="53" t="s">
        <v>176</v>
      </c>
      <c r="O362" s="41">
        <v>2.85</v>
      </c>
      <c r="P362" s="41">
        <v>2.1000000000000001E-2</v>
      </c>
      <c r="Q362" s="9" t="s">
        <v>276</v>
      </c>
    </row>
    <row r="363" spans="1:17" x14ac:dyDescent="0.3">
      <c r="A363" s="12" t="s">
        <v>3</v>
      </c>
      <c r="B363" s="139" t="s">
        <v>48</v>
      </c>
      <c r="C363" s="139" t="s">
        <v>35</v>
      </c>
      <c r="D363" s="13">
        <v>469792</v>
      </c>
      <c r="E363" s="13">
        <v>8627425</v>
      </c>
      <c r="F363" s="17">
        <v>2</v>
      </c>
      <c r="G363" s="22">
        <v>42705</v>
      </c>
      <c r="H363" s="15">
        <v>0.69513888888888886</v>
      </c>
      <c r="I363" s="7">
        <f t="shared" si="25"/>
        <v>42709</v>
      </c>
      <c r="J363" s="8"/>
      <c r="K363" s="13" t="s">
        <v>15</v>
      </c>
      <c r="L363" s="22">
        <v>42706</v>
      </c>
      <c r="M363" s="8">
        <v>0.89374999999999993</v>
      </c>
      <c r="N363" s="53" t="s">
        <v>176</v>
      </c>
      <c r="O363" s="41">
        <v>3.31</v>
      </c>
      <c r="P363" s="41">
        <v>2.1999999999999999E-2</v>
      </c>
      <c r="Q363" s="9" t="s">
        <v>276</v>
      </c>
    </row>
    <row r="364" spans="1:17" x14ac:dyDescent="0.3">
      <c r="A364" s="12" t="s">
        <v>3</v>
      </c>
      <c r="B364" s="139" t="s">
        <v>48</v>
      </c>
      <c r="C364" s="139" t="s">
        <v>35</v>
      </c>
      <c r="D364" s="13">
        <v>469792</v>
      </c>
      <c r="E364" s="13">
        <v>8627425</v>
      </c>
      <c r="F364" s="17">
        <v>2</v>
      </c>
      <c r="G364" s="22">
        <v>42705</v>
      </c>
      <c r="H364" s="15">
        <v>0.69513888888888897</v>
      </c>
      <c r="I364" s="7">
        <f t="shared" si="25"/>
        <v>42709</v>
      </c>
      <c r="J364" s="8"/>
      <c r="K364" s="13" t="s">
        <v>15</v>
      </c>
      <c r="L364" s="22">
        <v>42706</v>
      </c>
      <c r="M364" s="8">
        <v>0.89375000000000004</v>
      </c>
      <c r="N364" s="53" t="s">
        <v>277</v>
      </c>
      <c r="O364" s="41">
        <v>2.91</v>
      </c>
      <c r="P364" s="41">
        <v>1.4999999999999999E-2</v>
      </c>
      <c r="Q364" s="9" t="s">
        <v>276</v>
      </c>
    </row>
    <row r="365" spans="1:17" x14ac:dyDescent="0.3">
      <c r="A365" s="12" t="s">
        <v>3</v>
      </c>
      <c r="B365" s="139" t="s">
        <v>48</v>
      </c>
      <c r="C365" s="139" t="s">
        <v>35</v>
      </c>
      <c r="D365" s="13">
        <v>469792</v>
      </c>
      <c r="E365" s="13">
        <v>8627425</v>
      </c>
      <c r="F365" s="17">
        <v>2</v>
      </c>
      <c r="G365" s="22">
        <v>42705</v>
      </c>
      <c r="H365" s="15">
        <v>0.69513888888888897</v>
      </c>
      <c r="I365" s="7">
        <f t="shared" si="25"/>
        <v>42709</v>
      </c>
      <c r="J365" s="8"/>
      <c r="K365" s="13" t="s">
        <v>15</v>
      </c>
      <c r="L365" s="22">
        <v>42706</v>
      </c>
      <c r="M365" s="8">
        <v>0.89375000000000004</v>
      </c>
      <c r="N365" s="64" t="s">
        <v>176</v>
      </c>
      <c r="O365" s="41">
        <v>3.5</v>
      </c>
      <c r="P365" s="41">
        <v>2.9000000000000001E-2</v>
      </c>
      <c r="Q365" s="9" t="s">
        <v>276</v>
      </c>
    </row>
    <row r="366" spans="1:17" x14ac:dyDescent="0.3">
      <c r="A366" s="12" t="s">
        <v>3</v>
      </c>
      <c r="B366" s="139" t="s">
        <v>48</v>
      </c>
      <c r="C366" s="139" t="s">
        <v>35</v>
      </c>
      <c r="D366" s="13">
        <v>469792</v>
      </c>
      <c r="E366" s="13">
        <v>8627425</v>
      </c>
      <c r="F366" s="17">
        <v>2</v>
      </c>
      <c r="G366" s="22">
        <v>42705</v>
      </c>
      <c r="H366" s="15">
        <v>0.69513888888888897</v>
      </c>
      <c r="I366" s="7">
        <f t="shared" si="25"/>
        <v>42709</v>
      </c>
      <c r="J366" s="8"/>
      <c r="K366" s="13" t="s">
        <v>15</v>
      </c>
      <c r="L366" s="22">
        <v>42706</v>
      </c>
      <c r="M366" s="8">
        <v>0.89375000000000004</v>
      </c>
      <c r="N366" s="64" t="s">
        <v>176</v>
      </c>
      <c r="O366" s="41">
        <v>3.65</v>
      </c>
      <c r="P366" s="41">
        <v>3.7999999999999999E-2</v>
      </c>
      <c r="Q366" s="9" t="s">
        <v>276</v>
      </c>
    </row>
    <row r="367" spans="1:17" x14ac:dyDescent="0.3">
      <c r="A367" s="12" t="s">
        <v>3</v>
      </c>
      <c r="B367" s="139" t="s">
        <v>48</v>
      </c>
      <c r="C367" s="139" t="s">
        <v>35</v>
      </c>
      <c r="D367" s="13">
        <v>469792</v>
      </c>
      <c r="E367" s="13">
        <v>8627425</v>
      </c>
      <c r="F367" s="17">
        <v>2</v>
      </c>
      <c r="G367" s="22">
        <v>42705</v>
      </c>
      <c r="H367" s="15">
        <v>0.69513888888888897</v>
      </c>
      <c r="I367" s="7">
        <f t="shared" si="25"/>
        <v>42709</v>
      </c>
      <c r="J367" s="8"/>
      <c r="K367" s="13" t="s">
        <v>15</v>
      </c>
      <c r="L367" s="22">
        <v>42706</v>
      </c>
      <c r="M367" s="8">
        <v>0.89375000000000004</v>
      </c>
      <c r="N367" s="65" t="s">
        <v>274</v>
      </c>
      <c r="O367" s="41">
        <v>3.2</v>
      </c>
      <c r="P367" s="41">
        <v>2.9000000000000001E-2</v>
      </c>
      <c r="Q367" s="9" t="s">
        <v>278</v>
      </c>
    </row>
    <row r="368" spans="1:17" x14ac:dyDescent="0.3">
      <c r="A368" s="12" t="s">
        <v>3</v>
      </c>
      <c r="B368" s="139" t="s">
        <v>48</v>
      </c>
      <c r="C368" s="139" t="s">
        <v>35</v>
      </c>
      <c r="D368" s="13">
        <v>469792</v>
      </c>
      <c r="E368" s="13">
        <v>8627425</v>
      </c>
      <c r="F368" s="17">
        <v>2</v>
      </c>
      <c r="G368" s="22">
        <v>42705</v>
      </c>
      <c r="H368" s="15">
        <v>0.69513888888888897</v>
      </c>
      <c r="I368" s="7">
        <f t="shared" si="25"/>
        <v>42709</v>
      </c>
      <c r="J368" s="8"/>
      <c r="K368" s="13" t="s">
        <v>15</v>
      </c>
      <c r="L368" s="22">
        <v>42706</v>
      </c>
      <c r="M368" s="8">
        <v>0.89375000000000004</v>
      </c>
      <c r="N368" s="65" t="s">
        <v>279</v>
      </c>
      <c r="O368" s="41">
        <v>3.35</v>
      </c>
      <c r="P368" s="41">
        <v>3.1E-2</v>
      </c>
      <c r="Q368" s="9" t="s">
        <v>278</v>
      </c>
    </row>
    <row r="369" spans="1:17" x14ac:dyDescent="0.3">
      <c r="A369" s="12" t="s">
        <v>3</v>
      </c>
      <c r="B369" s="139" t="s">
        <v>48</v>
      </c>
      <c r="C369" s="139" t="s">
        <v>35</v>
      </c>
      <c r="D369" s="13">
        <v>469792</v>
      </c>
      <c r="E369" s="13">
        <v>8627425</v>
      </c>
      <c r="F369" s="17">
        <v>2</v>
      </c>
      <c r="G369" s="22">
        <v>42705</v>
      </c>
      <c r="H369" s="15">
        <v>0.69513888888888897</v>
      </c>
      <c r="I369" s="7">
        <f t="shared" si="25"/>
        <v>42709</v>
      </c>
      <c r="J369" s="8"/>
      <c r="K369" s="13" t="s">
        <v>15</v>
      </c>
      <c r="L369" s="22">
        <v>42706</v>
      </c>
      <c r="M369" s="8">
        <v>0.89375000000000004</v>
      </c>
      <c r="N369" s="65" t="s">
        <v>279</v>
      </c>
      <c r="O369" s="41">
        <v>3.51</v>
      </c>
      <c r="P369" s="41">
        <v>1.4E-2</v>
      </c>
      <c r="Q369" s="9" t="s">
        <v>280</v>
      </c>
    </row>
    <row r="370" spans="1:17" x14ac:dyDescent="0.3">
      <c r="A370" s="12" t="s">
        <v>3</v>
      </c>
      <c r="B370" s="139" t="s">
        <v>48</v>
      </c>
      <c r="C370" s="139" t="s">
        <v>35</v>
      </c>
      <c r="D370" s="13">
        <v>469792</v>
      </c>
      <c r="E370" s="13">
        <v>8627425</v>
      </c>
      <c r="F370" s="17">
        <v>2</v>
      </c>
      <c r="G370" s="22">
        <v>42705</v>
      </c>
      <c r="H370" s="15">
        <v>0.69513888888888897</v>
      </c>
      <c r="I370" s="7">
        <f t="shared" si="25"/>
        <v>42709</v>
      </c>
      <c r="J370" s="8"/>
      <c r="K370" s="13" t="s">
        <v>15</v>
      </c>
      <c r="L370" s="22">
        <v>42706</v>
      </c>
      <c r="M370" s="8">
        <v>0.89375000000000004</v>
      </c>
      <c r="N370" s="38" t="s">
        <v>257</v>
      </c>
      <c r="O370" s="41">
        <v>3.62</v>
      </c>
      <c r="P370" s="41">
        <v>0.03</v>
      </c>
      <c r="Q370" s="9" t="s">
        <v>281</v>
      </c>
    </row>
    <row r="371" spans="1:17" x14ac:dyDescent="0.3">
      <c r="A371" s="12" t="s">
        <v>3</v>
      </c>
      <c r="B371" s="139" t="s">
        <v>48</v>
      </c>
      <c r="C371" s="139" t="s">
        <v>35</v>
      </c>
      <c r="D371" s="13">
        <v>469792</v>
      </c>
      <c r="E371" s="13">
        <v>8627425</v>
      </c>
      <c r="F371" s="17">
        <v>2</v>
      </c>
      <c r="G371" s="22">
        <v>42705</v>
      </c>
      <c r="H371" s="15">
        <v>0.69513888888888897</v>
      </c>
      <c r="I371" s="7">
        <f t="shared" si="25"/>
        <v>42709</v>
      </c>
      <c r="J371" s="8"/>
      <c r="K371" s="13" t="s">
        <v>15</v>
      </c>
      <c r="L371" s="22">
        <v>42706</v>
      </c>
      <c r="M371" s="8">
        <v>0.89375000000000004</v>
      </c>
      <c r="N371" s="38" t="s">
        <v>257</v>
      </c>
      <c r="O371" s="41">
        <v>3.55</v>
      </c>
      <c r="P371" s="41">
        <v>3.3000000000000002E-2</v>
      </c>
      <c r="Q371" s="9" t="s">
        <v>281</v>
      </c>
    </row>
    <row r="372" spans="1:17" x14ac:dyDescent="0.3">
      <c r="A372" s="12" t="s">
        <v>3</v>
      </c>
      <c r="B372" s="139" t="s">
        <v>48</v>
      </c>
      <c r="C372" s="139" t="s">
        <v>35</v>
      </c>
      <c r="D372" s="13">
        <v>469792</v>
      </c>
      <c r="E372" s="13">
        <v>8627425</v>
      </c>
      <c r="F372" s="17">
        <v>2</v>
      </c>
      <c r="G372" s="22">
        <v>42705</v>
      </c>
      <c r="H372" s="15">
        <v>0.69513888888888897</v>
      </c>
      <c r="I372" s="7">
        <f t="shared" si="25"/>
        <v>42709</v>
      </c>
      <c r="J372" s="8"/>
      <c r="K372" s="13" t="s">
        <v>15</v>
      </c>
      <c r="L372" s="22">
        <v>42706</v>
      </c>
      <c r="M372" s="8">
        <v>0.89375000000000004</v>
      </c>
      <c r="N372" s="38" t="s">
        <v>257</v>
      </c>
      <c r="O372" s="41">
        <v>3.48</v>
      </c>
      <c r="P372" s="41">
        <v>2.1000000000000001E-2</v>
      </c>
      <c r="Q372" s="9" t="s">
        <v>282</v>
      </c>
    </row>
    <row r="373" spans="1:17" x14ac:dyDescent="0.3">
      <c r="A373" s="12" t="s">
        <v>3</v>
      </c>
      <c r="B373" s="139" t="s">
        <v>48</v>
      </c>
      <c r="C373" s="139" t="s">
        <v>35</v>
      </c>
      <c r="D373" s="13">
        <v>469792</v>
      </c>
      <c r="E373" s="13">
        <v>8627425</v>
      </c>
      <c r="F373" s="17">
        <v>2</v>
      </c>
      <c r="G373" s="22">
        <v>42705</v>
      </c>
      <c r="H373" s="15">
        <v>0.69513888888888897</v>
      </c>
      <c r="I373" s="7">
        <f t="shared" si="25"/>
        <v>42709</v>
      </c>
      <c r="J373" s="8"/>
      <c r="K373" s="13" t="s">
        <v>15</v>
      </c>
      <c r="L373" s="22">
        <v>42706</v>
      </c>
      <c r="M373" s="8">
        <v>0.89375000000000004</v>
      </c>
      <c r="N373" s="38" t="s">
        <v>257</v>
      </c>
      <c r="O373" s="41">
        <v>3.22</v>
      </c>
      <c r="P373" s="41">
        <v>2.7E-2</v>
      </c>
      <c r="Q373" s="9" t="s">
        <v>282</v>
      </c>
    </row>
  </sheetData>
  <pageMargins left="0.7" right="0.7" top="0.75" bottom="0.75" header="0.3" footer="0.3"/>
  <pageSetup paperSize="9" orientation="portrait" horizontalDpi="4294967292" verticalDpi="4294967292"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4C1FB5-9D56-495D-953D-2A2DECBCE98D}">
  <dimension ref="A1:P29"/>
  <sheetViews>
    <sheetView zoomScale="80" zoomScaleNormal="80" workbookViewId="0">
      <selection activeCell="K29" sqref="K29"/>
    </sheetView>
  </sheetViews>
  <sheetFormatPr defaultRowHeight="14.4" x14ac:dyDescent="0.3"/>
  <cols>
    <col min="1" max="1" width="14.44140625" customWidth="1"/>
    <col min="7" max="7" width="11.21875" customWidth="1"/>
    <col min="8" max="8" width="11.109375" customWidth="1"/>
    <col min="10" max="10" width="12.109375" customWidth="1"/>
    <col min="12" max="12" width="15.21875" customWidth="1"/>
    <col min="14" max="14" width="18.44140625" customWidth="1"/>
  </cols>
  <sheetData>
    <row r="1" spans="1:16" x14ac:dyDescent="0.3">
      <c r="A1" s="1" t="s">
        <v>289</v>
      </c>
      <c r="B1" s="3"/>
      <c r="C1" s="3"/>
      <c r="D1" s="3"/>
      <c r="E1" s="3"/>
      <c r="F1" s="3"/>
      <c r="G1" s="3"/>
      <c r="H1" s="3"/>
      <c r="I1" s="3"/>
      <c r="J1" s="3"/>
      <c r="L1" s="1" t="s">
        <v>126</v>
      </c>
      <c r="M1" s="3"/>
      <c r="N1" s="3"/>
      <c r="O1" s="3"/>
      <c r="P1" s="3"/>
    </row>
    <row r="2" spans="1:16" x14ac:dyDescent="0.3">
      <c r="A2" s="19" t="s">
        <v>89</v>
      </c>
      <c r="B2" s="19" t="s">
        <v>117</v>
      </c>
      <c r="C2" s="19" t="s">
        <v>90</v>
      </c>
      <c r="D2" s="19" t="s">
        <v>91</v>
      </c>
      <c r="E2" s="19" t="s">
        <v>92</v>
      </c>
      <c r="F2" s="19" t="s">
        <v>93</v>
      </c>
      <c r="G2" s="19" t="s">
        <v>118</v>
      </c>
      <c r="H2" s="19" t="s">
        <v>121</v>
      </c>
      <c r="I2" s="19" t="s">
        <v>122</v>
      </c>
      <c r="J2" s="19" t="s">
        <v>119</v>
      </c>
      <c r="L2" s="19" t="s">
        <v>89</v>
      </c>
      <c r="M2" s="19" t="s">
        <v>117</v>
      </c>
      <c r="N2" s="19" t="s">
        <v>95</v>
      </c>
      <c r="O2" s="19"/>
      <c r="P2" s="19"/>
    </row>
    <row r="3" spans="1:16" x14ac:dyDescent="0.3">
      <c r="A3" s="138" t="s">
        <v>35</v>
      </c>
      <c r="B3" s="142" t="s">
        <v>34</v>
      </c>
      <c r="C3" s="5">
        <v>15</v>
      </c>
      <c r="D3" s="5">
        <v>2</v>
      </c>
      <c r="E3" s="5">
        <v>0</v>
      </c>
      <c r="F3" s="5">
        <v>0</v>
      </c>
      <c r="G3" s="11">
        <v>17</v>
      </c>
      <c r="H3" s="81">
        <v>15.666666666666666</v>
      </c>
      <c r="I3" s="100">
        <v>7.0945988845975858</v>
      </c>
      <c r="J3" s="16">
        <v>47</v>
      </c>
      <c r="L3" s="138" t="s">
        <v>35</v>
      </c>
      <c r="M3" s="142" t="s">
        <v>34</v>
      </c>
      <c r="N3" s="74">
        <v>9</v>
      </c>
      <c r="O3" s="5"/>
      <c r="P3" s="5"/>
    </row>
    <row r="4" spans="1:16" x14ac:dyDescent="0.3">
      <c r="A4" s="138" t="s">
        <v>35</v>
      </c>
      <c r="B4" s="143" t="s">
        <v>46</v>
      </c>
      <c r="C4" s="5">
        <v>4</v>
      </c>
      <c r="D4" s="5">
        <v>3</v>
      </c>
      <c r="E4" s="5">
        <v>1</v>
      </c>
      <c r="F4" s="66">
        <v>0</v>
      </c>
      <c r="G4" s="66">
        <v>8</v>
      </c>
      <c r="H4" s="66"/>
      <c r="I4" s="100"/>
      <c r="J4" s="16"/>
      <c r="L4" s="138" t="s">
        <v>35</v>
      </c>
      <c r="M4" s="143" t="s">
        <v>46</v>
      </c>
      <c r="N4" s="45">
        <v>4</v>
      </c>
      <c r="O4" s="5"/>
      <c r="P4" s="5"/>
    </row>
    <row r="5" spans="1:16" x14ac:dyDescent="0.3">
      <c r="A5" s="138" t="s">
        <v>35</v>
      </c>
      <c r="B5" s="143" t="s">
        <v>48</v>
      </c>
      <c r="C5" s="45">
        <v>17</v>
      </c>
      <c r="D5" s="5">
        <v>5</v>
      </c>
      <c r="E5" s="5">
        <v>0</v>
      </c>
      <c r="F5" s="66">
        <v>0</v>
      </c>
      <c r="G5" s="66">
        <v>22</v>
      </c>
      <c r="H5" s="66"/>
      <c r="I5" s="100"/>
      <c r="J5" s="16"/>
      <c r="L5" s="138" t="s">
        <v>35</v>
      </c>
      <c r="M5" s="143" t="s">
        <v>48</v>
      </c>
      <c r="N5" s="45">
        <v>11</v>
      </c>
      <c r="O5" s="61"/>
      <c r="P5" s="5"/>
    </row>
    <row r="6" spans="1:16" x14ac:dyDescent="0.3">
      <c r="A6" s="144" t="s">
        <v>123</v>
      </c>
      <c r="B6" s="145"/>
      <c r="C6" s="101">
        <v>12</v>
      </c>
      <c r="D6" s="101">
        <v>3.3333333333333335</v>
      </c>
      <c r="E6" s="101">
        <v>0.33333333333333331</v>
      </c>
      <c r="F6" s="101">
        <v>0</v>
      </c>
      <c r="G6" s="81"/>
      <c r="H6" s="3"/>
      <c r="I6" s="105"/>
      <c r="J6" s="3"/>
      <c r="L6" s="144" t="s">
        <v>123</v>
      </c>
      <c r="M6" s="145"/>
      <c r="N6" s="109">
        <v>8</v>
      </c>
      <c r="O6" s="16"/>
      <c r="P6" s="16"/>
    </row>
    <row r="7" spans="1:16" x14ac:dyDescent="0.3">
      <c r="A7" s="144" t="s">
        <v>124</v>
      </c>
      <c r="B7" s="145"/>
      <c r="C7" s="101">
        <v>7</v>
      </c>
      <c r="D7" s="101">
        <v>1.5275252316519463</v>
      </c>
      <c r="E7" s="101">
        <v>0.57735026918962584</v>
      </c>
      <c r="F7" s="16">
        <v>0</v>
      </c>
      <c r="G7" s="3"/>
      <c r="H7" s="3"/>
      <c r="I7" s="105"/>
      <c r="J7" s="3"/>
      <c r="L7" s="144" t="s">
        <v>124</v>
      </c>
      <c r="M7" s="145"/>
      <c r="N7" s="109">
        <v>3.6055512754639891</v>
      </c>
      <c r="O7" s="16"/>
      <c r="P7" s="16"/>
    </row>
    <row r="8" spans="1:16" x14ac:dyDescent="0.3">
      <c r="A8" s="3"/>
      <c r="B8" s="3"/>
      <c r="C8" s="3"/>
      <c r="D8" s="3"/>
      <c r="E8" s="3"/>
      <c r="F8" s="3"/>
      <c r="G8" s="3"/>
      <c r="H8" s="3"/>
      <c r="I8" s="105"/>
      <c r="J8" s="3"/>
      <c r="L8" s="3"/>
      <c r="M8" s="3"/>
      <c r="N8" s="26"/>
      <c r="O8" s="16"/>
      <c r="P8" s="16"/>
    </row>
    <row r="9" spans="1:16" x14ac:dyDescent="0.3">
      <c r="A9" s="68" t="s">
        <v>14</v>
      </c>
      <c r="B9" s="103" t="s">
        <v>120</v>
      </c>
      <c r="C9" s="66">
        <v>2</v>
      </c>
      <c r="D9" s="66">
        <v>1</v>
      </c>
      <c r="E9" s="66">
        <v>1</v>
      </c>
      <c r="F9" s="66">
        <v>0</v>
      </c>
      <c r="G9" s="66">
        <v>4</v>
      </c>
      <c r="H9" s="66">
        <v>6</v>
      </c>
      <c r="I9" s="100">
        <v>3.4641016151377544</v>
      </c>
      <c r="J9" s="81">
        <v>18</v>
      </c>
      <c r="L9" s="68" t="s">
        <v>14</v>
      </c>
      <c r="M9" s="103" t="s">
        <v>13</v>
      </c>
      <c r="N9" s="45">
        <v>4</v>
      </c>
      <c r="O9" s="52"/>
      <c r="P9" s="52"/>
    </row>
    <row r="10" spans="1:16" x14ac:dyDescent="0.3">
      <c r="A10" s="69" t="s">
        <v>14</v>
      </c>
      <c r="B10" s="103" t="s">
        <v>31</v>
      </c>
      <c r="C10" s="5">
        <v>3</v>
      </c>
      <c r="D10" s="5">
        <v>2</v>
      </c>
      <c r="E10" s="5">
        <v>5</v>
      </c>
      <c r="F10" s="66">
        <v>0</v>
      </c>
      <c r="G10" s="66">
        <v>10</v>
      </c>
      <c r="H10" s="66"/>
      <c r="I10" s="100"/>
      <c r="J10" s="16"/>
      <c r="L10" s="69" t="s">
        <v>14</v>
      </c>
      <c r="M10" s="103" t="s">
        <v>17</v>
      </c>
      <c r="N10" s="45">
        <v>8</v>
      </c>
      <c r="O10" s="52"/>
      <c r="P10" s="52"/>
    </row>
    <row r="11" spans="1:16" x14ac:dyDescent="0.3">
      <c r="A11" s="68" t="s">
        <v>14</v>
      </c>
      <c r="B11" s="103" t="s">
        <v>26</v>
      </c>
      <c r="C11" s="5">
        <v>3</v>
      </c>
      <c r="D11" s="5">
        <v>1</v>
      </c>
      <c r="E11" s="5">
        <v>0</v>
      </c>
      <c r="F11" s="66">
        <v>0</v>
      </c>
      <c r="G11" s="66">
        <v>4</v>
      </c>
      <c r="H11" s="66"/>
      <c r="I11" s="100"/>
      <c r="J11" s="16"/>
      <c r="L11" s="68" t="s">
        <v>14</v>
      </c>
      <c r="M11" s="103" t="s">
        <v>24</v>
      </c>
      <c r="N11" s="61">
        <v>2</v>
      </c>
      <c r="O11" s="78"/>
      <c r="P11" s="33"/>
    </row>
    <row r="12" spans="1:16" x14ac:dyDescent="0.3">
      <c r="A12" s="106" t="s">
        <v>123</v>
      </c>
      <c r="B12" s="3"/>
      <c r="C12" s="101">
        <v>2.6666666666666665</v>
      </c>
      <c r="D12" s="101">
        <v>1.3333333333333333</v>
      </c>
      <c r="E12" s="101">
        <v>2</v>
      </c>
      <c r="F12" s="101">
        <v>0</v>
      </c>
      <c r="G12" s="3"/>
      <c r="H12" s="3"/>
      <c r="I12" s="105"/>
      <c r="J12" s="3"/>
      <c r="L12" s="106" t="s">
        <v>123</v>
      </c>
      <c r="M12" s="3"/>
      <c r="N12" s="108">
        <v>4.666666666666667</v>
      </c>
      <c r="O12" s="52"/>
      <c r="P12" s="16"/>
    </row>
    <row r="13" spans="1:16" x14ac:dyDescent="0.3">
      <c r="A13" s="106" t="s">
        <v>124</v>
      </c>
      <c r="B13" s="3"/>
      <c r="C13" s="101">
        <v>0.57735026918962629</v>
      </c>
      <c r="D13" s="101">
        <v>0.57735026918962584</v>
      </c>
      <c r="E13" s="101">
        <v>2.6457513110645907</v>
      </c>
      <c r="F13" s="101">
        <v>0</v>
      </c>
      <c r="G13" s="16"/>
      <c r="H13" s="3"/>
      <c r="I13" s="105"/>
      <c r="J13" s="3"/>
      <c r="L13" s="106" t="s">
        <v>124</v>
      </c>
      <c r="M13" s="3"/>
      <c r="N13" s="108">
        <v>3.0550504633038935</v>
      </c>
      <c r="O13" s="52"/>
      <c r="P13" s="16"/>
    </row>
    <row r="14" spans="1:16" x14ac:dyDescent="0.3">
      <c r="A14" s="3"/>
      <c r="B14" s="3"/>
      <c r="C14" s="3"/>
      <c r="D14" s="3"/>
      <c r="E14" s="3"/>
      <c r="F14" s="3"/>
      <c r="G14" s="3"/>
      <c r="H14" s="3"/>
      <c r="I14" s="105"/>
      <c r="J14" s="3"/>
      <c r="L14" s="3"/>
      <c r="M14" s="3"/>
      <c r="N14" s="26"/>
      <c r="O14" s="52"/>
      <c r="P14" s="16"/>
    </row>
    <row r="15" spans="1:16" x14ac:dyDescent="0.3">
      <c r="A15" s="137" t="s">
        <v>110</v>
      </c>
      <c r="B15" s="146" t="s">
        <v>120</v>
      </c>
      <c r="C15" s="5">
        <v>4</v>
      </c>
      <c r="D15" s="5">
        <v>24</v>
      </c>
      <c r="E15" s="5">
        <v>0</v>
      </c>
      <c r="F15" s="66">
        <v>0</v>
      </c>
      <c r="G15" s="66">
        <v>28</v>
      </c>
      <c r="H15" s="66">
        <v>14.333333333333334</v>
      </c>
      <c r="I15" s="100">
        <v>12.342339054382411</v>
      </c>
      <c r="J15" s="81">
        <v>43</v>
      </c>
      <c r="L15" s="137" t="s">
        <v>110</v>
      </c>
      <c r="M15" s="146" t="s">
        <v>120</v>
      </c>
      <c r="N15" s="45">
        <v>11</v>
      </c>
      <c r="O15" s="52"/>
      <c r="P15" s="16"/>
    </row>
    <row r="16" spans="1:16" x14ac:dyDescent="0.3">
      <c r="A16" s="137" t="s">
        <v>110</v>
      </c>
      <c r="B16" s="147" t="s">
        <v>31</v>
      </c>
      <c r="C16" s="11">
        <v>4</v>
      </c>
      <c r="D16" s="11">
        <v>2</v>
      </c>
      <c r="E16" s="11">
        <v>5</v>
      </c>
      <c r="F16" s="104">
        <v>0</v>
      </c>
      <c r="G16" s="104">
        <v>11</v>
      </c>
      <c r="H16" s="3"/>
      <c r="I16" s="3"/>
      <c r="J16" s="3"/>
      <c r="L16" s="137" t="s">
        <v>110</v>
      </c>
      <c r="M16" s="147" t="s">
        <v>31</v>
      </c>
      <c r="N16" s="45">
        <v>5</v>
      </c>
      <c r="O16" s="52"/>
      <c r="P16" s="16"/>
    </row>
    <row r="17" spans="1:16" x14ac:dyDescent="0.3">
      <c r="A17" s="137" t="s">
        <v>110</v>
      </c>
      <c r="B17" s="147" t="s">
        <v>26</v>
      </c>
      <c r="C17" s="11">
        <v>3</v>
      </c>
      <c r="D17" s="11">
        <v>1</v>
      </c>
      <c r="E17" s="5">
        <v>0</v>
      </c>
      <c r="F17" s="5">
        <v>0</v>
      </c>
      <c r="G17" s="5">
        <v>4</v>
      </c>
      <c r="H17" s="5"/>
      <c r="I17" s="5"/>
      <c r="J17" s="7"/>
      <c r="L17" s="137" t="s">
        <v>110</v>
      </c>
      <c r="M17" s="147" t="s">
        <v>26</v>
      </c>
      <c r="N17" s="45">
        <v>3</v>
      </c>
      <c r="O17" s="52"/>
      <c r="P17" s="52"/>
    </row>
    <row r="18" spans="1:16" x14ac:dyDescent="0.3">
      <c r="A18" s="148" t="s">
        <v>123</v>
      </c>
      <c r="B18" s="149"/>
      <c r="C18" s="101">
        <v>3.6666666666666665</v>
      </c>
      <c r="D18" s="101">
        <v>9</v>
      </c>
      <c r="E18" s="101">
        <v>1.6666666666666667</v>
      </c>
      <c r="F18" s="101">
        <v>0</v>
      </c>
      <c r="G18" s="101"/>
      <c r="H18" s="3"/>
      <c r="I18" s="3"/>
      <c r="J18" s="3"/>
      <c r="L18" s="148" t="s">
        <v>123</v>
      </c>
      <c r="M18" s="149"/>
      <c r="N18" s="109">
        <v>6.333333333333333</v>
      </c>
      <c r="O18" s="45"/>
      <c r="P18" s="45"/>
    </row>
    <row r="19" spans="1:16" x14ac:dyDescent="0.3">
      <c r="A19" s="148" t="s">
        <v>124</v>
      </c>
      <c r="B19" s="137"/>
      <c r="C19" s="107">
        <v>0.57735026918962473</v>
      </c>
      <c r="D19" s="102">
        <v>13</v>
      </c>
      <c r="E19" s="102">
        <v>2.8867513459481287</v>
      </c>
      <c r="F19" s="102">
        <v>0</v>
      </c>
      <c r="G19" s="102"/>
      <c r="H19" s="5"/>
      <c r="I19" s="7"/>
      <c r="J19" s="8"/>
      <c r="L19" s="148" t="s">
        <v>124</v>
      </c>
      <c r="M19" s="149"/>
      <c r="N19" s="109">
        <v>4.1633319989322661</v>
      </c>
      <c r="O19" s="5"/>
      <c r="P19" s="5"/>
    </row>
    <row r="20" spans="1:16" x14ac:dyDescent="0.3">
      <c r="A20" s="5"/>
      <c r="B20" s="67"/>
      <c r="C20" s="31"/>
      <c r="D20" s="25"/>
      <c r="E20" s="25"/>
      <c r="F20" s="71"/>
      <c r="G20" s="7"/>
      <c r="H20" s="3"/>
      <c r="I20" s="3"/>
      <c r="J20" s="3"/>
    </row>
    <row r="21" spans="1:16" x14ac:dyDescent="0.3">
      <c r="A21" s="41"/>
      <c r="B21" s="66"/>
      <c r="C21" s="32"/>
      <c r="D21" s="25"/>
      <c r="E21" s="5"/>
      <c r="F21" s="25"/>
      <c r="G21" s="7"/>
      <c r="H21" s="3"/>
      <c r="I21" s="3"/>
      <c r="J21" s="3"/>
    </row>
    <row r="22" spans="1:16" x14ac:dyDescent="0.3">
      <c r="A22" s="5"/>
      <c r="B22" s="66"/>
      <c r="C22" s="32"/>
      <c r="D22" s="25"/>
      <c r="E22" s="5"/>
      <c r="F22" s="25"/>
      <c r="G22" s="7"/>
      <c r="H22" s="3"/>
      <c r="I22" s="3"/>
      <c r="J22" s="3"/>
    </row>
    <row r="23" spans="1:16" x14ac:dyDescent="0.3">
      <c r="A23" s="41"/>
      <c r="B23" s="66"/>
      <c r="C23" s="31"/>
      <c r="D23" s="25"/>
      <c r="E23" s="5"/>
      <c r="F23" s="31"/>
      <c r="G23" s="7"/>
      <c r="H23" s="3"/>
      <c r="I23" s="3"/>
      <c r="J23" s="3"/>
    </row>
    <row r="24" spans="1:16" x14ac:dyDescent="0.3">
      <c r="A24" s="5"/>
      <c r="B24" s="67"/>
      <c r="C24" s="25"/>
      <c r="D24" s="25"/>
      <c r="E24" s="5"/>
      <c r="F24" s="30"/>
      <c r="G24" s="7"/>
      <c r="H24" s="3"/>
      <c r="I24" s="3"/>
      <c r="J24" s="3"/>
    </row>
    <row r="25" spans="1:16" x14ac:dyDescent="0.3">
      <c r="A25" s="1" t="s">
        <v>125</v>
      </c>
      <c r="B25" s="3"/>
      <c r="C25" s="3"/>
      <c r="D25" s="3"/>
      <c r="E25" s="3"/>
    </row>
    <row r="26" spans="1:16" x14ac:dyDescent="0.3">
      <c r="A26" s="19" t="s">
        <v>89</v>
      </c>
      <c r="B26" s="19" t="s">
        <v>90</v>
      </c>
      <c r="C26" s="19" t="s">
        <v>91</v>
      </c>
      <c r="D26" s="19" t="s">
        <v>92</v>
      </c>
      <c r="E26" s="19" t="s">
        <v>93</v>
      </c>
    </row>
    <row r="27" spans="1:16" x14ac:dyDescent="0.3">
      <c r="A27" s="138" t="s">
        <v>35</v>
      </c>
      <c r="B27" s="110">
        <v>12</v>
      </c>
      <c r="C27" s="104">
        <v>3.3333333333333335</v>
      </c>
      <c r="D27" s="104">
        <v>0.33333333333333331</v>
      </c>
      <c r="E27" s="81">
        <v>0</v>
      </c>
    </row>
    <row r="28" spans="1:16" x14ac:dyDescent="0.3">
      <c r="A28" s="136" t="s">
        <v>14</v>
      </c>
      <c r="B28" s="72">
        <v>2.6666666666666665</v>
      </c>
      <c r="C28" s="72">
        <v>1.3333333333333333</v>
      </c>
      <c r="D28" s="72">
        <v>2</v>
      </c>
      <c r="E28" s="72">
        <v>0</v>
      </c>
    </row>
    <row r="29" spans="1:16" x14ac:dyDescent="0.3">
      <c r="A29" s="137" t="s">
        <v>110</v>
      </c>
      <c r="B29" s="72">
        <v>3.6666666666666665</v>
      </c>
      <c r="C29" s="72">
        <v>9</v>
      </c>
      <c r="D29" s="72">
        <v>1.6666666666666667</v>
      </c>
      <c r="E29" s="72">
        <v>0</v>
      </c>
    </row>
  </sheetData>
  <pageMargins left="0.7" right="0.7" top="0.75" bottom="0.75" header="0.3" footer="0.3"/>
  <pageSetup paperSize="9" orientation="portrait" horizontalDpi="4294967293"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A526CC-8891-4C68-BFDE-61FDECB97272}">
  <dimension ref="A1:R59"/>
  <sheetViews>
    <sheetView zoomScale="80" zoomScaleNormal="80" workbookViewId="0">
      <selection activeCell="H26" sqref="H26"/>
    </sheetView>
  </sheetViews>
  <sheetFormatPr defaultRowHeight="14.4" x14ac:dyDescent="0.3"/>
  <cols>
    <col min="1" max="1" width="13.88671875" customWidth="1"/>
    <col min="2" max="2" width="31.33203125" customWidth="1"/>
    <col min="3" max="3" width="11.109375" customWidth="1"/>
    <col min="4" max="4" width="10.21875" customWidth="1"/>
    <col min="5" max="5" width="11.33203125" customWidth="1"/>
    <col min="6" max="6" width="10.44140625" customWidth="1"/>
    <col min="7" max="7" width="10.5546875" customWidth="1"/>
    <col min="8" max="8" width="24.44140625" customWidth="1"/>
    <col min="9" max="9" width="26.21875" customWidth="1"/>
    <col min="10" max="10" width="25.44140625" customWidth="1"/>
    <col min="13" max="13" width="32.44140625" customWidth="1"/>
  </cols>
  <sheetData>
    <row r="1" spans="1:10" ht="31.8" customHeight="1" x14ac:dyDescent="0.3">
      <c r="A1" s="127" t="s">
        <v>290</v>
      </c>
    </row>
    <row r="2" spans="1:10" x14ac:dyDescent="0.3">
      <c r="A2" s="19" t="s">
        <v>89</v>
      </c>
      <c r="B2" s="19" t="s">
        <v>100</v>
      </c>
      <c r="C2" s="19" t="s">
        <v>90</v>
      </c>
      <c r="D2" s="19" t="s">
        <v>91</v>
      </c>
      <c r="E2" s="19" t="s">
        <v>92</v>
      </c>
      <c r="F2" s="19" t="s">
        <v>93</v>
      </c>
      <c r="G2" s="19" t="s">
        <v>94</v>
      </c>
      <c r="H2" s="19" t="s">
        <v>102</v>
      </c>
      <c r="I2" s="19" t="s">
        <v>103</v>
      </c>
      <c r="J2" s="19" t="s">
        <v>104</v>
      </c>
    </row>
    <row r="3" spans="1:10" x14ac:dyDescent="0.3">
      <c r="A3" s="138" t="s">
        <v>35</v>
      </c>
      <c r="B3" s="26" t="s">
        <v>23</v>
      </c>
      <c r="C3" s="5">
        <v>3</v>
      </c>
      <c r="D3" s="5">
        <v>0</v>
      </c>
      <c r="E3" s="5">
        <v>1</v>
      </c>
      <c r="F3" s="66">
        <v>0</v>
      </c>
      <c r="G3" s="11">
        <v>4</v>
      </c>
      <c r="H3" s="25" t="s">
        <v>16</v>
      </c>
      <c r="I3" s="26" t="s">
        <v>47</v>
      </c>
      <c r="J3" s="26" t="s">
        <v>23</v>
      </c>
    </row>
    <row r="4" spans="1:10" x14ac:dyDescent="0.3">
      <c r="A4" s="138" t="s">
        <v>35</v>
      </c>
      <c r="B4" s="25" t="s">
        <v>36</v>
      </c>
      <c r="C4" s="5">
        <v>2</v>
      </c>
      <c r="D4" s="5">
        <v>0</v>
      </c>
      <c r="E4" s="5">
        <v>0</v>
      </c>
      <c r="F4" s="66">
        <v>0</v>
      </c>
      <c r="G4" s="11">
        <v>2</v>
      </c>
      <c r="J4" s="25" t="s">
        <v>43</v>
      </c>
    </row>
    <row r="5" spans="1:10" x14ac:dyDescent="0.3">
      <c r="A5" s="138" t="s">
        <v>35</v>
      </c>
      <c r="B5" s="25" t="s">
        <v>37</v>
      </c>
      <c r="C5" s="61">
        <v>2</v>
      </c>
      <c r="D5" s="5">
        <v>0</v>
      </c>
      <c r="E5" s="5">
        <v>0</v>
      </c>
      <c r="F5" s="66">
        <v>0</v>
      </c>
      <c r="G5" s="16">
        <v>2</v>
      </c>
      <c r="J5" s="26" t="s">
        <v>33</v>
      </c>
    </row>
    <row r="6" spans="1:10" x14ac:dyDescent="0.3">
      <c r="A6" s="138" t="s">
        <v>35</v>
      </c>
      <c r="B6" s="25" t="s">
        <v>16</v>
      </c>
      <c r="C6" s="16">
        <v>9</v>
      </c>
      <c r="D6" s="16">
        <v>3</v>
      </c>
      <c r="E6" s="41">
        <v>0</v>
      </c>
      <c r="F6" s="67">
        <v>0</v>
      </c>
      <c r="G6" s="16">
        <v>12</v>
      </c>
    </row>
    <row r="7" spans="1:10" x14ac:dyDescent="0.3">
      <c r="A7" s="138" t="s">
        <v>35</v>
      </c>
      <c r="B7" s="25" t="s">
        <v>40</v>
      </c>
      <c r="C7" s="16">
        <v>2</v>
      </c>
      <c r="D7" s="16">
        <v>1</v>
      </c>
      <c r="E7" s="5">
        <v>0</v>
      </c>
      <c r="F7" s="67">
        <v>0</v>
      </c>
      <c r="G7" s="16">
        <v>3</v>
      </c>
    </row>
    <row r="8" spans="1:10" x14ac:dyDescent="0.3">
      <c r="A8" s="138" t="s">
        <v>35</v>
      </c>
      <c r="B8" s="26" t="s">
        <v>47</v>
      </c>
      <c r="C8" s="16">
        <v>4</v>
      </c>
      <c r="D8" s="16">
        <v>2</v>
      </c>
      <c r="E8" s="5">
        <v>0</v>
      </c>
      <c r="F8" s="66">
        <v>0</v>
      </c>
      <c r="G8" s="52">
        <v>6</v>
      </c>
    </row>
    <row r="9" spans="1:10" x14ac:dyDescent="0.3">
      <c r="A9" s="138" t="s">
        <v>35</v>
      </c>
      <c r="B9" s="25" t="s">
        <v>42</v>
      </c>
      <c r="C9" s="52">
        <v>2</v>
      </c>
      <c r="D9" s="52">
        <v>0</v>
      </c>
      <c r="E9" s="41">
        <v>0</v>
      </c>
      <c r="F9" s="66">
        <v>0</v>
      </c>
      <c r="G9" s="52">
        <v>2</v>
      </c>
    </row>
    <row r="10" spans="1:10" x14ac:dyDescent="0.3">
      <c r="A10" s="138" t="s">
        <v>35</v>
      </c>
      <c r="B10" s="25" t="s">
        <v>43</v>
      </c>
      <c r="C10" s="52">
        <v>4</v>
      </c>
      <c r="D10" s="52">
        <v>0</v>
      </c>
      <c r="E10" s="5">
        <v>0</v>
      </c>
      <c r="F10" s="66">
        <v>0</v>
      </c>
      <c r="G10" s="52">
        <v>4</v>
      </c>
    </row>
    <row r="11" spans="1:10" x14ac:dyDescent="0.3">
      <c r="A11" s="138" t="s">
        <v>35</v>
      </c>
      <c r="B11" s="30" t="s">
        <v>101</v>
      </c>
      <c r="C11" s="78">
        <v>1</v>
      </c>
      <c r="D11" s="33">
        <v>2</v>
      </c>
      <c r="E11" s="29">
        <v>0</v>
      </c>
      <c r="F11" s="79">
        <v>0</v>
      </c>
      <c r="G11" s="78">
        <v>3</v>
      </c>
    </row>
    <row r="12" spans="1:10" x14ac:dyDescent="0.3">
      <c r="A12" s="138" t="s">
        <v>35</v>
      </c>
      <c r="B12" s="26" t="s">
        <v>33</v>
      </c>
      <c r="C12" s="52">
        <v>4</v>
      </c>
      <c r="D12" s="16">
        <v>0</v>
      </c>
      <c r="E12" s="41">
        <v>0</v>
      </c>
      <c r="F12" s="67">
        <v>0</v>
      </c>
      <c r="G12" s="52">
        <v>4</v>
      </c>
    </row>
    <row r="13" spans="1:10" x14ac:dyDescent="0.3">
      <c r="A13" s="138" t="s">
        <v>35</v>
      </c>
      <c r="B13" s="26" t="s">
        <v>19</v>
      </c>
      <c r="C13" s="52">
        <v>1</v>
      </c>
      <c r="D13" s="16">
        <v>0</v>
      </c>
      <c r="E13" s="5">
        <v>0</v>
      </c>
      <c r="F13" s="66">
        <v>0</v>
      </c>
      <c r="G13" s="52">
        <v>1</v>
      </c>
    </row>
    <row r="14" spans="1:10" x14ac:dyDescent="0.3">
      <c r="A14" s="138" t="s">
        <v>35</v>
      </c>
      <c r="B14" s="26" t="s">
        <v>21</v>
      </c>
      <c r="C14" s="52">
        <v>1</v>
      </c>
      <c r="D14" s="16">
        <v>0</v>
      </c>
      <c r="E14" s="5">
        <v>0</v>
      </c>
      <c r="F14" s="66">
        <v>0</v>
      </c>
      <c r="G14" s="52">
        <v>1</v>
      </c>
    </row>
    <row r="15" spans="1:10" x14ac:dyDescent="0.3">
      <c r="A15" s="138" t="s">
        <v>35</v>
      </c>
      <c r="B15" s="25" t="s">
        <v>49</v>
      </c>
      <c r="C15" s="52">
        <v>1</v>
      </c>
      <c r="D15" s="16">
        <v>0</v>
      </c>
      <c r="E15" s="41">
        <v>0</v>
      </c>
      <c r="F15" s="66">
        <v>0</v>
      </c>
      <c r="G15" s="52">
        <v>1</v>
      </c>
    </row>
    <row r="16" spans="1:10" x14ac:dyDescent="0.3">
      <c r="A16" s="138" t="s">
        <v>35</v>
      </c>
      <c r="B16" s="31" t="s">
        <v>61</v>
      </c>
      <c r="C16" s="52">
        <v>0</v>
      </c>
      <c r="D16" s="16">
        <v>1</v>
      </c>
      <c r="E16" s="5">
        <v>0</v>
      </c>
      <c r="F16" s="67">
        <v>0</v>
      </c>
      <c r="G16" s="52">
        <v>1</v>
      </c>
    </row>
    <row r="17" spans="1:17" x14ac:dyDescent="0.3">
      <c r="A17" s="68" t="s">
        <v>14</v>
      </c>
      <c r="B17" s="31" t="s">
        <v>19</v>
      </c>
      <c r="C17" s="52">
        <v>2</v>
      </c>
      <c r="D17" s="52">
        <v>0</v>
      </c>
      <c r="E17" s="41">
        <v>0</v>
      </c>
      <c r="F17" s="66">
        <v>0</v>
      </c>
      <c r="G17" s="52">
        <v>2</v>
      </c>
      <c r="H17" s="25" t="s">
        <v>18</v>
      </c>
      <c r="I17" s="31" t="s">
        <v>19</v>
      </c>
      <c r="J17" s="25" t="s">
        <v>16</v>
      </c>
    </row>
    <row r="18" spans="1:17" x14ac:dyDescent="0.3">
      <c r="A18" s="69" t="s">
        <v>14</v>
      </c>
      <c r="B18" s="25" t="s">
        <v>16</v>
      </c>
      <c r="C18" s="45">
        <v>1</v>
      </c>
      <c r="D18" s="45">
        <v>0</v>
      </c>
      <c r="E18" s="5">
        <v>0</v>
      </c>
      <c r="F18" s="66">
        <v>0</v>
      </c>
      <c r="G18" s="72">
        <v>1</v>
      </c>
      <c r="H18" s="24"/>
      <c r="I18" s="25" t="s">
        <v>20</v>
      </c>
      <c r="J18" s="25" t="s">
        <v>21</v>
      </c>
      <c r="K18" s="18"/>
      <c r="L18" s="20"/>
      <c r="Q18" s="10"/>
    </row>
    <row r="19" spans="1:17" x14ac:dyDescent="0.3">
      <c r="A19" s="68" t="s">
        <v>14</v>
      </c>
      <c r="B19" s="25" t="s">
        <v>18</v>
      </c>
      <c r="C19" s="5">
        <v>3</v>
      </c>
      <c r="D19" s="5">
        <v>0</v>
      </c>
      <c r="E19" s="41">
        <v>0</v>
      </c>
      <c r="F19" s="66">
        <v>0</v>
      </c>
      <c r="G19" s="66">
        <v>3</v>
      </c>
      <c r="H19" s="25"/>
      <c r="I19" s="25" t="s">
        <v>22</v>
      </c>
      <c r="J19" s="25" t="s">
        <v>25</v>
      </c>
      <c r="K19" s="5"/>
      <c r="L19" s="7"/>
      <c r="Q19" s="10"/>
    </row>
    <row r="20" spans="1:17" x14ac:dyDescent="0.3">
      <c r="A20" s="69" t="s">
        <v>14</v>
      </c>
      <c r="B20" s="25" t="s">
        <v>20</v>
      </c>
      <c r="C20" s="5">
        <v>2</v>
      </c>
      <c r="D20" s="5">
        <v>0</v>
      </c>
      <c r="E20" s="5">
        <v>0</v>
      </c>
      <c r="F20" s="67">
        <v>0</v>
      </c>
      <c r="G20" s="66">
        <v>2</v>
      </c>
      <c r="H20" s="25"/>
      <c r="I20" s="25" t="s">
        <v>32</v>
      </c>
      <c r="J20" s="71" t="s">
        <v>50</v>
      </c>
      <c r="K20" s="5"/>
      <c r="L20" s="7"/>
      <c r="Q20" s="10"/>
    </row>
    <row r="21" spans="1:17" x14ac:dyDescent="0.3">
      <c r="A21" s="68" t="s">
        <v>14</v>
      </c>
      <c r="B21" s="25" t="s">
        <v>21</v>
      </c>
      <c r="C21" s="5">
        <v>1</v>
      </c>
      <c r="D21" s="52">
        <v>0</v>
      </c>
      <c r="E21" s="41">
        <v>0</v>
      </c>
      <c r="F21" s="66">
        <v>0</v>
      </c>
      <c r="G21" s="5">
        <v>1</v>
      </c>
      <c r="H21" s="25"/>
      <c r="I21" s="5"/>
      <c r="J21" s="25" t="s">
        <v>41</v>
      </c>
      <c r="K21" s="5"/>
      <c r="L21" s="7"/>
      <c r="Q21" s="10"/>
    </row>
    <row r="22" spans="1:17" x14ac:dyDescent="0.3">
      <c r="A22" s="69" t="s">
        <v>14</v>
      </c>
      <c r="B22" s="25" t="s">
        <v>22</v>
      </c>
      <c r="C22" s="5">
        <v>2</v>
      </c>
      <c r="D22" s="45">
        <v>0</v>
      </c>
      <c r="E22" s="5">
        <v>0</v>
      </c>
      <c r="F22" s="66">
        <v>0</v>
      </c>
      <c r="G22" s="5">
        <v>2</v>
      </c>
      <c r="H22" s="25"/>
      <c r="I22" s="5"/>
      <c r="J22" s="25" t="s">
        <v>28</v>
      </c>
      <c r="K22" s="5"/>
      <c r="L22" s="7"/>
      <c r="Q22" s="10"/>
    </row>
    <row r="23" spans="1:17" x14ac:dyDescent="0.3">
      <c r="A23" s="68" t="s">
        <v>14</v>
      </c>
      <c r="B23" s="25" t="s">
        <v>25</v>
      </c>
      <c r="C23" s="5">
        <v>1</v>
      </c>
      <c r="D23" s="5">
        <v>0</v>
      </c>
      <c r="E23" s="41">
        <v>0</v>
      </c>
      <c r="F23" s="66">
        <v>0</v>
      </c>
      <c r="G23" s="5">
        <v>1</v>
      </c>
      <c r="H23" s="25"/>
      <c r="I23" s="5"/>
      <c r="J23" s="31" t="s">
        <v>64</v>
      </c>
      <c r="K23" s="5"/>
      <c r="L23" s="7"/>
      <c r="Q23" s="10"/>
    </row>
    <row r="24" spans="1:17" x14ac:dyDescent="0.3">
      <c r="A24" s="69" t="s">
        <v>14</v>
      </c>
      <c r="B24" s="35" t="s">
        <v>50</v>
      </c>
      <c r="C24" s="11">
        <v>0</v>
      </c>
      <c r="D24" s="5">
        <v>1</v>
      </c>
      <c r="E24" s="5">
        <v>0</v>
      </c>
      <c r="F24" s="67">
        <v>0</v>
      </c>
      <c r="G24" s="5">
        <v>1</v>
      </c>
      <c r="H24" s="25"/>
      <c r="I24" s="5"/>
      <c r="J24" s="30"/>
      <c r="K24" s="5"/>
      <c r="L24" s="7"/>
      <c r="Q24" s="10"/>
    </row>
    <row r="25" spans="1:17" x14ac:dyDescent="0.3">
      <c r="A25" s="68" t="s">
        <v>14</v>
      </c>
      <c r="B25" s="25" t="s">
        <v>32</v>
      </c>
      <c r="C25" s="11">
        <v>0</v>
      </c>
      <c r="D25" s="5">
        <v>2</v>
      </c>
      <c r="E25" s="41">
        <v>0</v>
      </c>
      <c r="F25" s="66">
        <v>0</v>
      </c>
      <c r="G25" s="5">
        <v>2</v>
      </c>
      <c r="H25" s="25"/>
      <c r="I25" s="5"/>
      <c r="J25" s="5"/>
      <c r="K25" s="5"/>
      <c r="L25" s="7"/>
      <c r="Q25" s="10"/>
    </row>
    <row r="26" spans="1:17" x14ac:dyDescent="0.3">
      <c r="A26" s="69" t="s">
        <v>14</v>
      </c>
      <c r="B26" s="25" t="s">
        <v>41</v>
      </c>
      <c r="C26" s="11">
        <v>0</v>
      </c>
      <c r="D26" s="5">
        <v>1</v>
      </c>
      <c r="E26" s="5">
        <v>0</v>
      </c>
      <c r="F26" s="66">
        <v>0</v>
      </c>
      <c r="G26" s="5">
        <v>1</v>
      </c>
      <c r="H26" s="25"/>
      <c r="I26" s="5"/>
      <c r="J26" s="5"/>
      <c r="K26" s="5"/>
      <c r="L26" s="7"/>
      <c r="Q26" s="10"/>
    </row>
    <row r="27" spans="1:17" x14ac:dyDescent="0.3">
      <c r="A27" s="68" t="s">
        <v>14</v>
      </c>
      <c r="B27" s="25" t="s">
        <v>28</v>
      </c>
      <c r="C27" s="61">
        <v>0</v>
      </c>
      <c r="D27" s="61">
        <v>1</v>
      </c>
      <c r="E27" s="41">
        <v>0</v>
      </c>
      <c r="F27" s="66">
        <v>0</v>
      </c>
      <c r="G27" s="5">
        <v>1</v>
      </c>
      <c r="H27" s="58"/>
      <c r="I27" s="59"/>
      <c r="J27" s="58"/>
      <c r="K27" s="59"/>
      <c r="L27" s="57"/>
      <c r="M27" s="58"/>
      <c r="Q27" s="10"/>
    </row>
    <row r="28" spans="1:17" x14ac:dyDescent="0.3">
      <c r="A28" s="68" t="s">
        <v>14</v>
      </c>
      <c r="B28" s="31" t="s">
        <v>64</v>
      </c>
      <c r="C28" s="11">
        <v>0</v>
      </c>
      <c r="D28" s="45">
        <v>0</v>
      </c>
      <c r="E28" s="61">
        <v>1</v>
      </c>
      <c r="F28" s="67">
        <v>0</v>
      </c>
      <c r="G28" s="5">
        <v>1</v>
      </c>
      <c r="H28" s="62"/>
      <c r="I28" s="34"/>
      <c r="J28" s="62"/>
      <c r="K28" s="8"/>
      <c r="L28" s="61"/>
      <c r="M28" s="62"/>
      <c r="Q28" s="10"/>
    </row>
    <row r="29" spans="1:17" x14ac:dyDescent="0.3">
      <c r="A29" s="69" t="s">
        <v>14</v>
      </c>
      <c r="B29" s="30" t="s">
        <v>101</v>
      </c>
      <c r="C29" s="29">
        <v>0</v>
      </c>
      <c r="D29" s="29">
        <v>0</v>
      </c>
      <c r="E29" s="29">
        <v>1</v>
      </c>
      <c r="F29" s="80">
        <v>0</v>
      </c>
      <c r="G29" s="29">
        <v>1</v>
      </c>
      <c r="H29" s="7"/>
      <c r="I29" s="8"/>
      <c r="J29" s="7"/>
      <c r="K29" s="8"/>
      <c r="L29" s="5"/>
      <c r="M29" s="7"/>
      <c r="Q29" s="10"/>
    </row>
    <row r="30" spans="1:17" x14ac:dyDescent="0.3">
      <c r="A30" s="137" t="s">
        <v>110</v>
      </c>
      <c r="B30" s="26" t="s">
        <v>23</v>
      </c>
      <c r="C30" s="45">
        <v>2</v>
      </c>
      <c r="D30" s="45">
        <v>0</v>
      </c>
      <c r="E30" s="16">
        <v>0</v>
      </c>
      <c r="F30" s="66">
        <v>0</v>
      </c>
      <c r="G30" s="72">
        <v>2</v>
      </c>
      <c r="H30" s="25" t="s">
        <v>41</v>
      </c>
      <c r="I30" s="26" t="s">
        <v>27</v>
      </c>
      <c r="J30" s="32" t="s">
        <v>60</v>
      </c>
      <c r="K30" s="18"/>
      <c r="L30" s="20"/>
      <c r="P30" s="18"/>
      <c r="Q30" s="10"/>
    </row>
    <row r="31" spans="1:17" x14ac:dyDescent="0.3">
      <c r="A31" s="137" t="s">
        <v>110</v>
      </c>
      <c r="B31" s="26" t="s">
        <v>30</v>
      </c>
      <c r="C31" s="73">
        <v>1</v>
      </c>
      <c r="D31" s="5">
        <v>0</v>
      </c>
      <c r="E31" s="16">
        <v>0</v>
      </c>
      <c r="F31" s="66">
        <v>0</v>
      </c>
      <c r="G31" s="66">
        <v>1</v>
      </c>
      <c r="H31" s="8"/>
      <c r="I31" s="7"/>
      <c r="J31" s="25" t="s">
        <v>22</v>
      </c>
      <c r="K31" s="5"/>
      <c r="L31" s="22"/>
      <c r="P31" s="5"/>
      <c r="Q31" s="9"/>
    </row>
    <row r="32" spans="1:17" x14ac:dyDescent="0.3">
      <c r="A32" s="137" t="s">
        <v>110</v>
      </c>
      <c r="B32" s="26" t="s">
        <v>27</v>
      </c>
      <c r="C32" s="74">
        <v>5</v>
      </c>
      <c r="D32" s="45">
        <v>0</v>
      </c>
      <c r="E32" s="16">
        <v>0</v>
      </c>
      <c r="F32" s="67">
        <v>0</v>
      </c>
      <c r="G32" s="66">
        <v>5</v>
      </c>
      <c r="H32" s="8"/>
      <c r="I32" s="7"/>
      <c r="J32" s="15"/>
      <c r="K32" s="13"/>
      <c r="L32" s="22"/>
    </row>
    <row r="33" spans="1:18" x14ac:dyDescent="0.3">
      <c r="A33" s="137" t="s">
        <v>110</v>
      </c>
      <c r="B33" s="26" t="s">
        <v>32</v>
      </c>
      <c r="C33" s="66">
        <v>1</v>
      </c>
      <c r="D33" s="5">
        <v>0</v>
      </c>
      <c r="E33" s="16">
        <v>0</v>
      </c>
      <c r="F33" s="66">
        <v>0</v>
      </c>
      <c r="G33" s="77">
        <v>1</v>
      </c>
      <c r="H33" s="7"/>
      <c r="I33" s="8"/>
      <c r="J33" s="7"/>
      <c r="K33" s="15"/>
      <c r="L33" s="13"/>
    </row>
    <row r="34" spans="1:18" x14ac:dyDescent="0.3">
      <c r="A34" s="137" t="s">
        <v>110</v>
      </c>
      <c r="B34" s="26" t="s">
        <v>33</v>
      </c>
      <c r="C34" s="66">
        <v>1</v>
      </c>
      <c r="D34" s="74">
        <v>1</v>
      </c>
      <c r="E34" s="16">
        <v>0</v>
      </c>
      <c r="F34" s="66">
        <v>0</v>
      </c>
      <c r="G34" s="66">
        <v>2</v>
      </c>
      <c r="H34" s="7"/>
      <c r="I34" s="8"/>
      <c r="J34" s="7"/>
      <c r="K34" s="15"/>
      <c r="L34" s="5"/>
      <c r="R34" s="9"/>
    </row>
    <row r="35" spans="1:18" x14ac:dyDescent="0.3">
      <c r="A35" s="137" t="s">
        <v>110</v>
      </c>
      <c r="B35" s="25" t="s">
        <v>28</v>
      </c>
      <c r="C35" s="66">
        <v>1</v>
      </c>
      <c r="D35" s="74">
        <v>0</v>
      </c>
      <c r="E35" s="16">
        <v>0</v>
      </c>
      <c r="F35" s="66">
        <v>0</v>
      </c>
      <c r="G35" s="66">
        <v>1</v>
      </c>
      <c r="H35" s="7"/>
      <c r="I35" s="8"/>
      <c r="J35" s="7"/>
      <c r="K35" s="15"/>
      <c r="L35" s="5"/>
      <c r="R35" s="9"/>
    </row>
    <row r="36" spans="1:18" x14ac:dyDescent="0.3">
      <c r="A36" s="137" t="s">
        <v>110</v>
      </c>
      <c r="B36" s="30" t="s">
        <v>101</v>
      </c>
      <c r="C36" s="11">
        <v>0</v>
      </c>
      <c r="D36" s="75" t="s">
        <v>116</v>
      </c>
      <c r="E36" s="16">
        <v>0</v>
      </c>
      <c r="F36" s="67">
        <v>0</v>
      </c>
      <c r="G36" s="75" t="s">
        <v>116</v>
      </c>
      <c r="H36" s="7"/>
      <c r="I36" s="8"/>
      <c r="J36" s="7"/>
      <c r="K36" s="15"/>
      <c r="L36" s="5"/>
      <c r="R36" s="9"/>
    </row>
    <row r="37" spans="1:18" x14ac:dyDescent="0.3">
      <c r="A37" s="137" t="s">
        <v>110</v>
      </c>
      <c r="B37" s="25" t="s">
        <v>52</v>
      </c>
      <c r="C37" s="61">
        <v>0</v>
      </c>
      <c r="D37" s="16">
        <v>3</v>
      </c>
      <c r="E37" s="16">
        <v>0</v>
      </c>
      <c r="F37" s="66">
        <v>0</v>
      </c>
      <c r="G37" s="81">
        <v>3</v>
      </c>
      <c r="H37" s="7"/>
      <c r="I37" s="8"/>
      <c r="J37" s="7"/>
      <c r="K37" s="15"/>
      <c r="L37" s="5"/>
      <c r="R37" s="9"/>
    </row>
    <row r="38" spans="1:18" x14ac:dyDescent="0.3">
      <c r="A38" s="137" t="s">
        <v>110</v>
      </c>
      <c r="B38" s="25" t="s">
        <v>53</v>
      </c>
      <c r="C38" s="11">
        <v>0</v>
      </c>
      <c r="D38" s="66">
        <v>2</v>
      </c>
      <c r="E38" s="16">
        <v>0</v>
      </c>
      <c r="F38" s="66">
        <v>0</v>
      </c>
      <c r="G38" s="81">
        <v>2</v>
      </c>
      <c r="H38" s="7"/>
      <c r="I38" s="8"/>
      <c r="J38" s="7"/>
      <c r="K38" s="15"/>
      <c r="L38" s="5"/>
      <c r="R38" s="9"/>
    </row>
    <row r="39" spans="1:18" x14ac:dyDescent="0.3">
      <c r="A39" s="137" t="s">
        <v>110</v>
      </c>
      <c r="B39" s="76" t="s">
        <v>67</v>
      </c>
      <c r="C39" s="11">
        <v>0</v>
      </c>
      <c r="D39" s="66">
        <v>1</v>
      </c>
      <c r="E39" s="16">
        <v>0</v>
      </c>
      <c r="F39" s="66">
        <v>0</v>
      </c>
      <c r="G39" s="81">
        <v>1</v>
      </c>
      <c r="H39" s="7"/>
      <c r="I39" s="8"/>
      <c r="J39" s="7"/>
      <c r="K39" s="15"/>
      <c r="L39" s="5"/>
      <c r="R39" s="9"/>
    </row>
    <row r="40" spans="1:18" x14ac:dyDescent="0.3">
      <c r="A40" s="137" t="s">
        <v>110</v>
      </c>
      <c r="B40" s="31" t="s">
        <v>59</v>
      </c>
      <c r="C40" s="61">
        <v>0</v>
      </c>
      <c r="D40" s="16">
        <v>1</v>
      </c>
      <c r="E40" s="16">
        <v>0</v>
      </c>
      <c r="F40" s="67">
        <v>0</v>
      </c>
      <c r="G40" s="81">
        <v>1</v>
      </c>
      <c r="H40" s="7"/>
      <c r="I40" s="8"/>
      <c r="J40" s="7"/>
      <c r="K40" s="15"/>
      <c r="L40" s="5"/>
      <c r="R40" s="9"/>
    </row>
    <row r="41" spans="1:18" x14ac:dyDescent="0.3">
      <c r="A41" s="137" t="s">
        <v>110</v>
      </c>
      <c r="B41" s="32" t="s">
        <v>60</v>
      </c>
      <c r="C41" s="11">
        <v>0</v>
      </c>
      <c r="D41" s="66">
        <v>4</v>
      </c>
      <c r="E41" s="16">
        <v>0</v>
      </c>
      <c r="F41" s="66">
        <v>0</v>
      </c>
      <c r="G41" s="81">
        <v>4</v>
      </c>
      <c r="H41" s="7"/>
      <c r="I41" s="8"/>
      <c r="J41" s="7"/>
      <c r="K41" s="15"/>
      <c r="L41" s="5"/>
      <c r="R41" s="9"/>
    </row>
    <row r="42" spans="1:18" x14ac:dyDescent="0.3">
      <c r="A42" s="137" t="s">
        <v>110</v>
      </c>
      <c r="B42" s="25" t="s">
        <v>22</v>
      </c>
      <c r="C42" s="11">
        <v>0</v>
      </c>
      <c r="D42" s="66">
        <v>4</v>
      </c>
      <c r="E42" s="16">
        <v>0</v>
      </c>
      <c r="F42" s="66">
        <v>0</v>
      </c>
      <c r="G42" s="81">
        <v>4</v>
      </c>
      <c r="H42" s="23"/>
      <c r="I42" s="15"/>
      <c r="J42" s="14"/>
      <c r="K42" s="15"/>
      <c r="L42" s="13"/>
      <c r="R42" s="9"/>
    </row>
    <row r="43" spans="1:18" x14ac:dyDescent="0.3">
      <c r="A43" s="137" t="s">
        <v>110</v>
      </c>
      <c r="B43" s="25" t="s">
        <v>57</v>
      </c>
      <c r="C43" s="61">
        <v>0</v>
      </c>
      <c r="D43" s="77">
        <v>1</v>
      </c>
      <c r="E43" s="16">
        <v>0</v>
      </c>
      <c r="F43" s="66">
        <v>0</v>
      </c>
      <c r="G43" s="81">
        <v>1</v>
      </c>
      <c r="H43" s="23"/>
      <c r="I43" s="15"/>
      <c r="J43" s="14"/>
      <c r="K43" s="15"/>
      <c r="L43" s="13"/>
      <c r="R43" s="10"/>
    </row>
    <row r="44" spans="1:18" x14ac:dyDescent="0.3">
      <c r="A44" s="137" t="s">
        <v>110</v>
      </c>
      <c r="B44" s="25" t="s">
        <v>41</v>
      </c>
      <c r="C44" s="11">
        <v>0</v>
      </c>
      <c r="D44" s="77">
        <v>2</v>
      </c>
      <c r="E44" s="16">
        <v>4</v>
      </c>
      <c r="F44" s="67">
        <v>0</v>
      </c>
      <c r="G44" s="81">
        <v>6</v>
      </c>
      <c r="H44" s="23"/>
      <c r="I44" s="15"/>
      <c r="J44" s="14"/>
      <c r="K44" s="15"/>
      <c r="L44" s="13"/>
      <c r="R44" s="10"/>
    </row>
    <row r="45" spans="1:18" x14ac:dyDescent="0.3">
      <c r="A45" s="137" t="s">
        <v>110</v>
      </c>
      <c r="B45" s="31" t="s">
        <v>23</v>
      </c>
      <c r="C45" s="11">
        <v>0</v>
      </c>
      <c r="D45" s="66">
        <v>1</v>
      </c>
      <c r="E45" s="16">
        <v>0</v>
      </c>
      <c r="F45" s="66">
        <v>0</v>
      </c>
      <c r="G45" s="81">
        <v>1</v>
      </c>
      <c r="H45" s="23"/>
      <c r="I45" s="15"/>
      <c r="J45" s="14"/>
      <c r="K45" s="15"/>
      <c r="L45" s="13"/>
    </row>
    <row r="46" spans="1:18" x14ac:dyDescent="0.3">
      <c r="A46" s="137" t="s">
        <v>110</v>
      </c>
      <c r="B46" s="31" t="s">
        <v>64</v>
      </c>
      <c r="C46" s="11">
        <v>0</v>
      </c>
      <c r="D46" s="77">
        <v>0</v>
      </c>
      <c r="E46" s="16">
        <v>1</v>
      </c>
      <c r="F46" s="66">
        <v>0</v>
      </c>
      <c r="G46" s="81">
        <v>1</v>
      </c>
      <c r="J46" s="14"/>
      <c r="K46" s="15"/>
      <c r="L46" s="13"/>
    </row>
    <row r="47" spans="1:18" x14ac:dyDescent="0.3">
      <c r="A47" s="12"/>
      <c r="B47" s="13"/>
      <c r="C47" s="14"/>
      <c r="J47" s="14"/>
      <c r="K47" s="15"/>
      <c r="L47" s="13"/>
    </row>
    <row r="48" spans="1:18" x14ac:dyDescent="0.3">
      <c r="A48" s="12"/>
      <c r="B48" s="13"/>
      <c r="C48" s="5"/>
      <c r="H48" s="97"/>
      <c r="I48" s="97"/>
      <c r="J48" s="14"/>
      <c r="K48" s="15"/>
      <c r="L48" s="13"/>
    </row>
    <row r="49" spans="1:12" x14ac:dyDescent="0.3">
      <c r="A49" s="12"/>
      <c r="B49" s="13"/>
      <c r="C49" s="66"/>
      <c r="D49" s="22"/>
      <c r="E49" s="8"/>
      <c r="F49" s="31"/>
      <c r="J49" s="7"/>
      <c r="K49" s="15"/>
      <c r="L49" s="5"/>
    </row>
    <row r="50" spans="1:12" x14ac:dyDescent="0.3">
      <c r="A50" s="12"/>
      <c r="B50" s="13"/>
      <c r="C50" s="5"/>
      <c r="D50" s="22"/>
      <c r="E50" s="8"/>
      <c r="F50" s="31"/>
      <c r="J50" s="7"/>
      <c r="K50" s="15"/>
      <c r="L50" s="5"/>
    </row>
    <row r="51" spans="1:12" x14ac:dyDescent="0.3">
      <c r="A51" s="12"/>
      <c r="B51" s="13"/>
      <c r="C51" s="5"/>
      <c r="D51" s="22"/>
      <c r="E51" s="8"/>
      <c r="F51" s="31"/>
      <c r="G51" s="97"/>
      <c r="H51" s="97"/>
      <c r="I51" s="97"/>
      <c r="J51" s="7"/>
      <c r="K51" s="15"/>
      <c r="L51" s="5"/>
    </row>
    <row r="52" spans="1:12" x14ac:dyDescent="0.3">
      <c r="A52" s="12"/>
      <c r="B52" s="13"/>
      <c r="C52" s="5"/>
      <c r="D52" s="22"/>
      <c r="E52" s="8"/>
      <c r="F52" s="31"/>
      <c r="J52" s="7"/>
      <c r="K52" s="15"/>
      <c r="L52" s="5"/>
    </row>
    <row r="53" spans="1:12" x14ac:dyDescent="0.3">
      <c r="A53" s="12"/>
      <c r="B53" s="13"/>
      <c r="C53" s="5"/>
      <c r="D53" s="22"/>
      <c r="E53" s="8"/>
      <c r="F53" s="31"/>
      <c r="J53" s="7"/>
      <c r="K53" s="15"/>
      <c r="L53" s="5"/>
    </row>
    <row r="54" spans="1:12" x14ac:dyDescent="0.3">
      <c r="A54" s="12"/>
      <c r="B54" s="13"/>
      <c r="C54" s="5"/>
      <c r="D54" s="22"/>
      <c r="E54" s="8"/>
      <c r="F54" s="31"/>
      <c r="J54" s="7"/>
      <c r="K54" s="8"/>
      <c r="L54" s="5"/>
    </row>
    <row r="55" spans="1:12" x14ac:dyDescent="0.3">
      <c r="C55" s="14"/>
      <c r="D55" s="22"/>
      <c r="E55" s="8"/>
      <c r="F55" s="31"/>
      <c r="H55" s="23"/>
      <c r="I55" s="15"/>
      <c r="J55" s="14"/>
      <c r="K55" s="15"/>
      <c r="L55" s="13"/>
    </row>
    <row r="56" spans="1:12" x14ac:dyDescent="0.3">
      <c r="C56" s="14"/>
      <c r="D56" s="15"/>
      <c r="F56" s="25"/>
      <c r="H56" s="7"/>
      <c r="I56" s="8"/>
      <c r="J56" s="7"/>
      <c r="K56" s="15"/>
      <c r="L56" s="5"/>
    </row>
    <row r="57" spans="1:12" x14ac:dyDescent="0.3">
      <c r="C57" s="14"/>
      <c r="D57" s="15"/>
      <c r="F57" s="25"/>
      <c r="H57" s="7"/>
      <c r="I57" s="8"/>
      <c r="J57" s="7"/>
      <c r="K57" s="15"/>
      <c r="L57" s="5"/>
    </row>
    <row r="58" spans="1:12" x14ac:dyDescent="0.3">
      <c r="C58" s="14"/>
      <c r="D58" s="8"/>
      <c r="F58" s="25"/>
      <c r="G58" s="5"/>
      <c r="H58" s="7"/>
      <c r="I58" s="8"/>
      <c r="J58" s="7"/>
      <c r="K58" s="8"/>
      <c r="L58" s="5"/>
    </row>
    <row r="59" spans="1:12" x14ac:dyDescent="0.3">
      <c r="F59" s="31"/>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EEFB4A-F74D-46F2-B120-3FD020312D14}">
  <dimension ref="A1:K37"/>
  <sheetViews>
    <sheetView zoomScale="80" zoomScaleNormal="80" workbookViewId="0">
      <selection activeCell="G12" sqref="G12"/>
    </sheetView>
  </sheetViews>
  <sheetFormatPr defaultRowHeight="14.4" x14ac:dyDescent="0.3"/>
  <cols>
    <col min="1" max="1" width="15.33203125" customWidth="1"/>
    <col min="2" max="2" width="29.21875" customWidth="1"/>
    <col min="3" max="3" width="26" customWidth="1"/>
    <col min="4" max="4" width="30.109375" customWidth="1"/>
    <col min="5" max="5" width="22.77734375" customWidth="1"/>
    <col min="6" max="7" width="27.77734375" customWidth="1"/>
  </cols>
  <sheetData>
    <row r="1" spans="1:7" x14ac:dyDescent="0.3">
      <c r="A1" s="1" t="s">
        <v>291</v>
      </c>
    </row>
    <row r="2" spans="1:7" x14ac:dyDescent="0.3">
      <c r="A2" s="19" t="s">
        <v>89</v>
      </c>
      <c r="B2" s="19" t="s">
        <v>96</v>
      </c>
      <c r="C2" s="19" t="s">
        <v>90</v>
      </c>
      <c r="D2" s="19" t="s">
        <v>91</v>
      </c>
      <c r="E2" s="19" t="s">
        <v>92</v>
      </c>
      <c r="F2" s="19" t="s">
        <v>93</v>
      </c>
      <c r="G2" s="19"/>
    </row>
    <row r="3" spans="1:7" x14ac:dyDescent="0.3">
      <c r="A3" s="138" t="s">
        <v>35</v>
      </c>
      <c r="B3" s="5" t="s">
        <v>97</v>
      </c>
      <c r="C3" s="25" t="s">
        <v>16</v>
      </c>
      <c r="D3" s="25" t="s">
        <v>16</v>
      </c>
      <c r="E3" s="26" t="s">
        <v>23</v>
      </c>
      <c r="F3" s="53"/>
      <c r="G3" s="3"/>
    </row>
    <row r="4" spans="1:7" x14ac:dyDescent="0.3">
      <c r="A4" s="138" t="s">
        <v>35</v>
      </c>
      <c r="B4" s="5" t="s">
        <v>98</v>
      </c>
      <c r="C4" s="26" t="s">
        <v>47</v>
      </c>
      <c r="D4" s="26" t="s">
        <v>47</v>
      </c>
      <c r="E4" s="53"/>
      <c r="F4" s="53"/>
      <c r="G4" s="3"/>
    </row>
    <row r="5" spans="1:7" x14ac:dyDescent="0.3">
      <c r="A5" s="138" t="s">
        <v>35</v>
      </c>
      <c r="B5" s="5" t="s">
        <v>98</v>
      </c>
      <c r="C5" s="25" t="s">
        <v>43</v>
      </c>
      <c r="D5" s="5"/>
      <c r="E5" s="5"/>
      <c r="F5" s="66"/>
      <c r="G5" s="3"/>
    </row>
    <row r="6" spans="1:7" x14ac:dyDescent="0.3">
      <c r="A6" s="138" t="s">
        <v>35</v>
      </c>
      <c r="B6" s="5" t="s">
        <v>98</v>
      </c>
      <c r="C6" s="26" t="s">
        <v>33</v>
      </c>
      <c r="D6" s="3"/>
      <c r="F6" s="3"/>
      <c r="G6" s="3"/>
    </row>
    <row r="7" spans="1:7" x14ac:dyDescent="0.3">
      <c r="A7" s="138" t="s">
        <v>35</v>
      </c>
      <c r="B7" s="5" t="s">
        <v>99</v>
      </c>
      <c r="C7" s="26" t="s">
        <v>23</v>
      </c>
      <c r="D7" s="25" t="s">
        <v>40</v>
      </c>
      <c r="E7" s="53"/>
      <c r="F7" s="53"/>
      <c r="G7" s="3"/>
    </row>
    <row r="8" spans="1:7" x14ac:dyDescent="0.3">
      <c r="A8" s="138" t="s">
        <v>35</v>
      </c>
      <c r="B8" s="5" t="s">
        <v>99</v>
      </c>
      <c r="C8" s="3"/>
      <c r="D8" s="31" t="s">
        <v>61</v>
      </c>
      <c r="E8" s="3"/>
      <c r="F8" s="3"/>
      <c r="G8" s="3"/>
    </row>
    <row r="9" spans="1:7" x14ac:dyDescent="0.3">
      <c r="A9" s="136" t="s">
        <v>14</v>
      </c>
      <c r="B9" s="5" t="s">
        <v>97</v>
      </c>
      <c r="C9" s="25" t="s">
        <v>18</v>
      </c>
      <c r="D9" s="25" t="s">
        <v>32</v>
      </c>
      <c r="E9" s="31" t="s">
        <v>64</v>
      </c>
      <c r="F9" s="53"/>
      <c r="G9" s="3"/>
    </row>
    <row r="10" spans="1:7" x14ac:dyDescent="0.3">
      <c r="A10" s="136" t="s">
        <v>14</v>
      </c>
      <c r="B10" s="5" t="s">
        <v>98</v>
      </c>
      <c r="C10" s="31" t="s">
        <v>19</v>
      </c>
      <c r="D10" s="71" t="s">
        <v>50</v>
      </c>
      <c r="E10" s="53"/>
      <c r="F10" s="53"/>
      <c r="G10" s="3"/>
    </row>
    <row r="11" spans="1:7" x14ac:dyDescent="0.3">
      <c r="A11" s="136" t="s">
        <v>14</v>
      </c>
      <c r="B11" s="5" t="s">
        <v>98</v>
      </c>
      <c r="C11" s="25" t="s">
        <v>20</v>
      </c>
      <c r="D11" s="25" t="s">
        <v>41</v>
      </c>
      <c r="F11" s="3"/>
      <c r="G11" s="3"/>
    </row>
    <row r="12" spans="1:7" x14ac:dyDescent="0.3">
      <c r="A12" s="136" t="s">
        <v>14</v>
      </c>
      <c r="B12" s="5" t="s">
        <v>98</v>
      </c>
      <c r="C12" s="25" t="s">
        <v>22</v>
      </c>
      <c r="D12" s="25" t="s">
        <v>28</v>
      </c>
    </row>
    <row r="13" spans="1:7" x14ac:dyDescent="0.3">
      <c r="A13" s="136" t="s">
        <v>14</v>
      </c>
      <c r="B13" s="5" t="s">
        <v>99</v>
      </c>
      <c r="C13" s="25" t="s">
        <v>16</v>
      </c>
      <c r="D13" s="53"/>
      <c r="E13" s="53"/>
      <c r="F13" s="53"/>
    </row>
    <row r="14" spans="1:7" x14ac:dyDescent="0.3">
      <c r="A14" s="136" t="s">
        <v>14</v>
      </c>
      <c r="B14" s="5" t="s">
        <v>99</v>
      </c>
      <c r="C14" s="25" t="s">
        <v>21</v>
      </c>
    </row>
    <row r="15" spans="1:7" x14ac:dyDescent="0.3">
      <c r="A15" s="136" t="s">
        <v>14</v>
      </c>
      <c r="B15" s="5" t="s">
        <v>99</v>
      </c>
      <c r="C15" s="25" t="s">
        <v>25</v>
      </c>
    </row>
    <row r="16" spans="1:7" x14ac:dyDescent="0.3">
      <c r="A16" s="137" t="s">
        <v>110</v>
      </c>
      <c r="B16" s="5" t="s">
        <v>97</v>
      </c>
      <c r="C16" s="26" t="s">
        <v>27</v>
      </c>
      <c r="D16" s="32" t="s">
        <v>60</v>
      </c>
      <c r="E16" s="25" t="s">
        <v>41</v>
      </c>
      <c r="F16" s="53"/>
    </row>
    <row r="17" spans="1:11" x14ac:dyDescent="0.3">
      <c r="A17" s="137" t="s">
        <v>110</v>
      </c>
      <c r="B17" s="5" t="s">
        <v>97</v>
      </c>
      <c r="D17" s="25" t="s">
        <v>22</v>
      </c>
    </row>
    <row r="18" spans="1:11" x14ac:dyDescent="0.3">
      <c r="A18" s="137" t="s">
        <v>110</v>
      </c>
      <c r="B18" s="5" t="s">
        <v>98</v>
      </c>
      <c r="C18" s="26" t="s">
        <v>23</v>
      </c>
      <c r="D18" s="25" t="s">
        <v>52</v>
      </c>
      <c r="E18" s="31" t="s">
        <v>64</v>
      </c>
      <c r="F18" s="53"/>
    </row>
    <row r="19" spans="1:11" x14ac:dyDescent="0.3">
      <c r="A19" s="137" t="s">
        <v>110</v>
      </c>
      <c r="B19" s="5" t="s">
        <v>99</v>
      </c>
      <c r="C19" s="26" t="s">
        <v>30</v>
      </c>
      <c r="D19" s="26" t="s">
        <v>33</v>
      </c>
      <c r="E19" s="53"/>
      <c r="F19" s="53"/>
    </row>
    <row r="20" spans="1:11" x14ac:dyDescent="0.3">
      <c r="A20" s="137" t="s">
        <v>110</v>
      </c>
      <c r="B20" s="5" t="s">
        <v>99</v>
      </c>
      <c r="C20" s="26" t="s">
        <v>32</v>
      </c>
      <c r="D20" s="25" t="s">
        <v>53</v>
      </c>
    </row>
    <row r="21" spans="1:11" x14ac:dyDescent="0.3">
      <c r="A21" s="137" t="s">
        <v>110</v>
      </c>
      <c r="B21" s="5" t="s">
        <v>99</v>
      </c>
      <c r="C21" s="26" t="s">
        <v>33</v>
      </c>
      <c r="D21" s="25" t="s">
        <v>41</v>
      </c>
      <c r="F21" s="26"/>
      <c r="G21" s="45"/>
      <c r="H21" s="45"/>
      <c r="I21" s="16"/>
      <c r="J21" s="66"/>
      <c r="K21" s="72"/>
    </row>
    <row r="22" spans="1:11" x14ac:dyDescent="0.3">
      <c r="A22" s="137" t="s">
        <v>110</v>
      </c>
      <c r="B22" s="5" t="s">
        <v>99</v>
      </c>
      <c r="C22" s="25" t="s">
        <v>28</v>
      </c>
      <c r="F22" s="26"/>
      <c r="G22" s="73"/>
      <c r="H22" s="5"/>
      <c r="I22" s="16"/>
      <c r="J22" s="66"/>
      <c r="K22" s="66"/>
    </row>
    <row r="23" spans="1:11" x14ac:dyDescent="0.3">
      <c r="A23" s="68"/>
      <c r="B23" s="1" t="s">
        <v>160</v>
      </c>
      <c r="C23" s="37" t="s">
        <v>16</v>
      </c>
      <c r="D23" s="82" t="s">
        <v>47</v>
      </c>
      <c r="E23" s="37" t="s">
        <v>64</v>
      </c>
      <c r="F23" s="26"/>
      <c r="G23" s="74"/>
      <c r="H23" s="45"/>
      <c r="I23" s="16"/>
      <c r="J23" s="67"/>
      <c r="K23" s="66"/>
    </row>
    <row r="24" spans="1:11" x14ac:dyDescent="0.3">
      <c r="A24" s="69"/>
      <c r="C24" s="82" t="s">
        <v>33</v>
      </c>
      <c r="D24" s="1"/>
      <c r="E24" s="1"/>
      <c r="F24" s="26"/>
      <c r="G24" s="66"/>
      <c r="H24" s="5"/>
      <c r="I24" s="16"/>
      <c r="J24" s="66"/>
      <c r="K24" s="77"/>
    </row>
    <row r="25" spans="1:11" x14ac:dyDescent="0.3">
      <c r="A25" s="68"/>
      <c r="C25" s="82" t="s">
        <v>23</v>
      </c>
      <c r="D25" s="1"/>
      <c r="E25" s="1"/>
      <c r="F25" s="26"/>
      <c r="G25" s="66"/>
      <c r="H25" s="74"/>
      <c r="I25" s="16"/>
      <c r="J25" s="66"/>
      <c r="K25" s="66"/>
    </row>
    <row r="26" spans="1:11" x14ac:dyDescent="0.3">
      <c r="A26" s="69"/>
      <c r="C26" s="70"/>
      <c r="F26" s="25"/>
      <c r="G26" s="66"/>
      <c r="H26" s="74"/>
      <c r="I26" s="16"/>
      <c r="J26" s="66"/>
      <c r="K26" s="66"/>
    </row>
    <row r="27" spans="1:11" x14ac:dyDescent="0.3">
      <c r="A27" s="57"/>
      <c r="C27" s="70"/>
      <c r="F27" s="30"/>
      <c r="G27" s="11"/>
      <c r="H27" s="75"/>
      <c r="I27" s="16"/>
      <c r="J27" s="67"/>
      <c r="K27" s="75"/>
    </row>
    <row r="28" spans="1:11" x14ac:dyDescent="0.3">
      <c r="A28" s="51"/>
      <c r="B28" s="133"/>
      <c r="C28" s="57"/>
      <c r="D28" s="133"/>
      <c r="F28" s="25"/>
      <c r="G28" s="61"/>
      <c r="H28" s="16"/>
      <c r="I28" s="16"/>
      <c r="J28" s="66"/>
      <c r="K28" s="81"/>
    </row>
    <row r="29" spans="1:11" x14ac:dyDescent="0.3">
      <c r="A29" s="31"/>
      <c r="B29" s="16"/>
      <c r="C29" s="70"/>
      <c r="F29" s="25"/>
      <c r="G29" s="11"/>
      <c r="H29" s="66"/>
      <c r="I29" s="16"/>
      <c r="J29" s="66"/>
      <c r="K29" s="81"/>
    </row>
    <row r="30" spans="1:11" x14ac:dyDescent="0.3">
      <c r="A30" s="32"/>
      <c r="B30" s="16"/>
      <c r="C30" s="70"/>
      <c r="F30" s="76"/>
      <c r="G30" s="11"/>
      <c r="H30" s="66"/>
      <c r="I30" s="16"/>
      <c r="J30" s="66"/>
      <c r="K30" s="81"/>
    </row>
    <row r="31" spans="1:11" x14ac:dyDescent="0.3">
      <c r="A31" s="32"/>
      <c r="C31" s="70"/>
      <c r="F31" s="31"/>
      <c r="G31" s="61"/>
      <c r="H31" s="16"/>
      <c r="I31" s="16"/>
      <c r="J31" s="67"/>
      <c r="K31" s="81"/>
    </row>
    <row r="32" spans="1:11" x14ac:dyDescent="0.3">
      <c r="A32" s="32"/>
      <c r="C32" s="70"/>
      <c r="F32" s="32"/>
      <c r="G32" s="11"/>
      <c r="H32" s="66"/>
      <c r="I32" s="16"/>
      <c r="J32" s="66"/>
      <c r="K32" s="81"/>
    </row>
    <row r="33" spans="1:11" x14ac:dyDescent="0.3">
      <c r="A33" s="31"/>
      <c r="C33" s="70"/>
      <c r="F33" s="25"/>
      <c r="G33" s="11"/>
      <c r="H33" s="66"/>
      <c r="I33" s="16"/>
      <c r="J33" s="66"/>
      <c r="K33" s="81"/>
    </row>
    <row r="34" spans="1:11" x14ac:dyDescent="0.3">
      <c r="C34" s="70"/>
      <c r="F34" s="25"/>
      <c r="G34" s="61"/>
      <c r="H34" s="77"/>
      <c r="I34" s="16"/>
      <c r="J34" s="66"/>
      <c r="K34" s="81"/>
    </row>
    <row r="35" spans="1:11" x14ac:dyDescent="0.3">
      <c r="C35" s="70"/>
      <c r="F35" s="25"/>
      <c r="G35" s="11"/>
      <c r="H35" s="77"/>
      <c r="I35" s="16"/>
      <c r="J35" s="67"/>
      <c r="K35" s="81"/>
    </row>
    <row r="36" spans="1:11" x14ac:dyDescent="0.3">
      <c r="C36" s="70"/>
      <c r="F36" s="31"/>
      <c r="G36" s="11"/>
      <c r="H36" s="66"/>
      <c r="I36" s="16"/>
      <c r="J36" s="66"/>
      <c r="K36" s="81"/>
    </row>
    <row r="37" spans="1:11" x14ac:dyDescent="0.3">
      <c r="F37" s="31"/>
      <c r="G37" s="11"/>
      <c r="H37" s="77"/>
      <c r="I37" s="16"/>
      <c r="J37" s="66"/>
      <c r="K37" s="81"/>
    </row>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4A784A-620B-4D35-8C39-4E5AC908DF26}">
  <dimension ref="A1:I57"/>
  <sheetViews>
    <sheetView zoomScale="80" zoomScaleNormal="80" workbookViewId="0">
      <selection activeCell="L10" sqref="L10"/>
    </sheetView>
  </sheetViews>
  <sheetFormatPr defaultRowHeight="14.4" x14ac:dyDescent="0.3"/>
  <cols>
    <col min="1" max="1" width="14.33203125" customWidth="1"/>
    <col min="2" max="2" width="31.21875" customWidth="1"/>
    <col min="3" max="3" width="15.88671875" customWidth="1"/>
    <col min="6" max="6" width="8.21875" customWidth="1"/>
    <col min="8" max="8" width="8.109375" customWidth="1"/>
  </cols>
  <sheetData>
    <row r="1" spans="1:9" x14ac:dyDescent="0.3">
      <c r="A1" s="1" t="s">
        <v>292</v>
      </c>
    </row>
    <row r="9" spans="1:9" ht="28.8" customHeight="1" x14ac:dyDescent="0.3">
      <c r="A9" s="84" t="s">
        <v>89</v>
      </c>
      <c r="B9" s="84" t="s">
        <v>100</v>
      </c>
      <c r="C9" s="84" t="s">
        <v>107</v>
      </c>
      <c r="D9" s="84" t="s">
        <v>105</v>
      </c>
      <c r="E9" s="84" t="s">
        <v>106</v>
      </c>
      <c r="F9" s="85" t="s">
        <v>106</v>
      </c>
      <c r="G9" s="84" t="s">
        <v>109</v>
      </c>
      <c r="H9" s="83" t="s">
        <v>109</v>
      </c>
      <c r="I9" s="84" t="s">
        <v>108</v>
      </c>
    </row>
    <row r="10" spans="1:9" x14ac:dyDescent="0.3">
      <c r="A10" s="138" t="s">
        <v>35</v>
      </c>
      <c r="B10" s="26" t="s">
        <v>23</v>
      </c>
      <c r="C10" s="11">
        <v>4</v>
      </c>
      <c r="D10" s="16">
        <f>SUM(C10:C23)</f>
        <v>43</v>
      </c>
      <c r="E10" s="16">
        <f>4*3</f>
        <v>12</v>
      </c>
      <c r="F10" s="16">
        <f>SUM(E10:E23)</f>
        <v>210</v>
      </c>
      <c r="G10" s="16">
        <f>D10*42</f>
        <v>1806</v>
      </c>
      <c r="H10">
        <f>F10/G10</f>
        <v>0.11627906976744186</v>
      </c>
      <c r="I10" s="153">
        <f>1-H10</f>
        <v>0.88372093023255816</v>
      </c>
    </row>
    <row r="11" spans="1:9" x14ac:dyDescent="0.3">
      <c r="A11" s="138" t="s">
        <v>35</v>
      </c>
      <c r="B11" s="25" t="s">
        <v>36</v>
      </c>
      <c r="C11" s="11">
        <v>2</v>
      </c>
      <c r="E11" s="16">
        <f>2*1</f>
        <v>2</v>
      </c>
    </row>
    <row r="12" spans="1:9" x14ac:dyDescent="0.3">
      <c r="A12" s="138" t="s">
        <v>35</v>
      </c>
      <c r="B12" s="25" t="s">
        <v>37</v>
      </c>
      <c r="C12" s="16">
        <v>2</v>
      </c>
      <c r="E12" s="16">
        <f>2*1</f>
        <v>2</v>
      </c>
    </row>
    <row r="13" spans="1:9" x14ac:dyDescent="0.3">
      <c r="A13" s="138" t="s">
        <v>35</v>
      </c>
      <c r="B13" s="25" t="s">
        <v>16</v>
      </c>
      <c r="C13" s="16">
        <v>12</v>
      </c>
      <c r="E13" s="16">
        <f>12*11</f>
        <v>132</v>
      </c>
    </row>
    <row r="14" spans="1:9" x14ac:dyDescent="0.3">
      <c r="A14" s="138" t="s">
        <v>35</v>
      </c>
      <c r="B14" s="25" t="s">
        <v>40</v>
      </c>
      <c r="C14" s="16">
        <v>3</v>
      </c>
      <c r="E14" s="16">
        <f>3*2</f>
        <v>6</v>
      </c>
    </row>
    <row r="15" spans="1:9" x14ac:dyDescent="0.3">
      <c r="A15" s="138" t="s">
        <v>35</v>
      </c>
      <c r="B15" s="26" t="s">
        <v>47</v>
      </c>
      <c r="C15" s="52">
        <v>6</v>
      </c>
      <c r="E15" s="16">
        <f>6*5</f>
        <v>30</v>
      </c>
    </row>
    <row r="16" spans="1:9" x14ac:dyDescent="0.3">
      <c r="A16" s="138" t="s">
        <v>35</v>
      </c>
      <c r="B16" s="25" t="s">
        <v>42</v>
      </c>
      <c r="C16" s="52">
        <v>2</v>
      </c>
      <c r="E16" s="16">
        <f>2*1</f>
        <v>2</v>
      </c>
    </row>
    <row r="17" spans="1:9" x14ac:dyDescent="0.3">
      <c r="A17" s="138" t="s">
        <v>35</v>
      </c>
      <c r="B17" s="25" t="s">
        <v>43</v>
      </c>
      <c r="C17" s="52">
        <v>4</v>
      </c>
      <c r="E17" s="16">
        <f>4*3</f>
        <v>12</v>
      </c>
    </row>
    <row r="18" spans="1:9" x14ac:dyDescent="0.3">
      <c r="A18" s="138" t="s">
        <v>35</v>
      </c>
      <c r="B18" s="30" t="s">
        <v>101</v>
      </c>
      <c r="C18" s="78"/>
      <c r="E18" s="16"/>
    </row>
    <row r="19" spans="1:9" x14ac:dyDescent="0.3">
      <c r="A19" s="138" t="s">
        <v>35</v>
      </c>
      <c r="B19" s="26" t="s">
        <v>33</v>
      </c>
      <c r="C19" s="52">
        <v>4</v>
      </c>
      <c r="E19" s="16">
        <f>4*3</f>
        <v>12</v>
      </c>
    </row>
    <row r="20" spans="1:9" x14ac:dyDescent="0.3">
      <c r="A20" s="138" t="s">
        <v>35</v>
      </c>
      <c r="B20" s="26" t="s">
        <v>19</v>
      </c>
      <c r="C20" s="52">
        <v>1</v>
      </c>
      <c r="E20" s="16">
        <f>1*0</f>
        <v>0</v>
      </c>
    </row>
    <row r="21" spans="1:9" x14ac:dyDescent="0.3">
      <c r="A21" s="138" t="s">
        <v>35</v>
      </c>
      <c r="B21" s="26" t="s">
        <v>21</v>
      </c>
      <c r="C21" s="52">
        <v>1</v>
      </c>
      <c r="E21" s="16">
        <f>1*0</f>
        <v>0</v>
      </c>
    </row>
    <row r="22" spans="1:9" x14ac:dyDescent="0.3">
      <c r="A22" s="138" t="s">
        <v>35</v>
      </c>
      <c r="B22" s="25" t="s">
        <v>49</v>
      </c>
      <c r="C22" s="52">
        <v>1</v>
      </c>
      <c r="E22" s="16">
        <f>1*0</f>
        <v>0</v>
      </c>
    </row>
    <row r="23" spans="1:9" x14ac:dyDescent="0.3">
      <c r="A23" s="138" t="s">
        <v>35</v>
      </c>
      <c r="B23" s="31" t="s">
        <v>61</v>
      </c>
      <c r="C23" s="52">
        <v>1</v>
      </c>
      <c r="E23" s="16">
        <f>1*0</f>
        <v>0</v>
      </c>
    </row>
    <row r="25" spans="1:9" ht="28.8" customHeight="1" x14ac:dyDescent="0.3">
      <c r="A25" s="84" t="s">
        <v>89</v>
      </c>
      <c r="B25" s="84" t="s">
        <v>100</v>
      </c>
      <c r="C25" s="84" t="s">
        <v>107</v>
      </c>
      <c r="D25" s="84" t="s">
        <v>105</v>
      </c>
      <c r="E25" s="84" t="s">
        <v>106</v>
      </c>
      <c r="F25" s="85" t="s">
        <v>106</v>
      </c>
      <c r="G25" s="84" t="s">
        <v>109</v>
      </c>
      <c r="H25" s="83" t="s">
        <v>109</v>
      </c>
      <c r="I25" s="84" t="s">
        <v>108</v>
      </c>
    </row>
    <row r="26" spans="1:9" x14ac:dyDescent="0.3">
      <c r="A26" s="136" t="s">
        <v>14</v>
      </c>
      <c r="B26" s="31" t="s">
        <v>19</v>
      </c>
      <c r="C26" s="52">
        <v>2</v>
      </c>
      <c r="D26" s="52">
        <f>SUM(C26:C37)</f>
        <v>18</v>
      </c>
      <c r="E26" s="41">
        <f>2*1</f>
        <v>2</v>
      </c>
      <c r="F26" s="66">
        <f>SUM(E26:E37)</f>
        <v>14</v>
      </c>
      <c r="G26" s="16">
        <f>18*17</f>
        <v>306</v>
      </c>
      <c r="H26">
        <f>F26/G26</f>
        <v>4.5751633986928102E-2</v>
      </c>
      <c r="I26" s="152">
        <f>1-H26</f>
        <v>0.95424836601307195</v>
      </c>
    </row>
    <row r="27" spans="1:9" x14ac:dyDescent="0.3">
      <c r="A27" s="150" t="s">
        <v>14</v>
      </c>
      <c r="B27" s="25" t="s">
        <v>16</v>
      </c>
      <c r="C27" s="72">
        <v>1</v>
      </c>
      <c r="D27" s="45"/>
      <c r="E27" s="5">
        <f>1*0</f>
        <v>0</v>
      </c>
      <c r="F27" s="66"/>
    </row>
    <row r="28" spans="1:9" x14ac:dyDescent="0.3">
      <c r="A28" s="136" t="s">
        <v>14</v>
      </c>
      <c r="B28" s="25" t="s">
        <v>18</v>
      </c>
      <c r="C28" s="66">
        <v>3</v>
      </c>
      <c r="D28" s="5"/>
      <c r="E28" s="41">
        <f>3*2</f>
        <v>6</v>
      </c>
      <c r="F28" s="66"/>
    </row>
    <row r="29" spans="1:9" x14ac:dyDescent="0.3">
      <c r="A29" s="150" t="s">
        <v>14</v>
      </c>
      <c r="B29" s="25" t="s">
        <v>20</v>
      </c>
      <c r="C29" s="66">
        <v>2</v>
      </c>
      <c r="D29" s="5"/>
      <c r="E29" s="5">
        <f>2*1</f>
        <v>2</v>
      </c>
      <c r="F29" s="67"/>
    </row>
    <row r="30" spans="1:9" x14ac:dyDescent="0.3">
      <c r="A30" s="136" t="s">
        <v>14</v>
      </c>
      <c r="B30" s="25" t="s">
        <v>21</v>
      </c>
      <c r="C30" s="5">
        <v>1</v>
      </c>
      <c r="D30" s="52"/>
      <c r="E30" s="41">
        <f>1*0</f>
        <v>0</v>
      </c>
      <c r="F30" s="66"/>
    </row>
    <row r="31" spans="1:9" x14ac:dyDescent="0.3">
      <c r="A31" s="150" t="s">
        <v>14</v>
      </c>
      <c r="B31" s="25" t="s">
        <v>22</v>
      </c>
      <c r="C31" s="5">
        <v>2</v>
      </c>
      <c r="D31" s="45"/>
      <c r="E31" s="5">
        <f>2*1</f>
        <v>2</v>
      </c>
      <c r="F31" s="66"/>
    </row>
    <row r="32" spans="1:9" x14ac:dyDescent="0.3">
      <c r="A32" s="136" t="s">
        <v>14</v>
      </c>
      <c r="B32" s="25" t="s">
        <v>25</v>
      </c>
      <c r="C32" s="5">
        <v>1</v>
      </c>
      <c r="D32" s="5"/>
      <c r="E32" s="41">
        <f>1*0</f>
        <v>0</v>
      </c>
      <c r="F32" s="66"/>
    </row>
    <row r="33" spans="1:9" x14ac:dyDescent="0.3">
      <c r="A33" s="150" t="s">
        <v>14</v>
      </c>
      <c r="B33" s="71" t="s">
        <v>50</v>
      </c>
      <c r="C33" s="5">
        <v>1</v>
      </c>
      <c r="D33" s="5"/>
      <c r="E33" s="5">
        <f>1*0</f>
        <v>0</v>
      </c>
      <c r="F33" s="67"/>
    </row>
    <row r="34" spans="1:9" x14ac:dyDescent="0.3">
      <c r="A34" s="136" t="s">
        <v>14</v>
      </c>
      <c r="B34" s="25" t="s">
        <v>32</v>
      </c>
      <c r="C34" s="5">
        <v>2</v>
      </c>
      <c r="D34" s="5"/>
      <c r="E34" s="41">
        <f>2*1</f>
        <v>2</v>
      </c>
      <c r="F34" s="66"/>
    </row>
    <row r="35" spans="1:9" x14ac:dyDescent="0.3">
      <c r="A35" s="150" t="s">
        <v>14</v>
      </c>
      <c r="B35" s="25" t="s">
        <v>41</v>
      </c>
      <c r="C35" s="5">
        <v>1</v>
      </c>
      <c r="D35" s="5"/>
      <c r="E35" s="5">
        <f>1*0</f>
        <v>0</v>
      </c>
      <c r="F35" s="66"/>
    </row>
    <row r="36" spans="1:9" x14ac:dyDescent="0.3">
      <c r="A36" s="136" t="s">
        <v>14</v>
      </c>
      <c r="B36" s="25" t="s">
        <v>28</v>
      </c>
      <c r="C36" s="5">
        <v>1</v>
      </c>
      <c r="D36" s="61"/>
      <c r="E36" s="41">
        <f>1*0</f>
        <v>0</v>
      </c>
      <c r="F36" s="66"/>
    </row>
    <row r="37" spans="1:9" x14ac:dyDescent="0.3">
      <c r="A37" s="136" t="s">
        <v>14</v>
      </c>
      <c r="B37" s="31" t="s">
        <v>64</v>
      </c>
      <c r="C37" s="5">
        <v>1</v>
      </c>
      <c r="D37" s="45"/>
      <c r="E37" s="61">
        <f>1*0</f>
        <v>0</v>
      </c>
      <c r="F37" s="67"/>
    </row>
    <row r="38" spans="1:9" x14ac:dyDescent="0.3">
      <c r="A38" s="150" t="s">
        <v>14</v>
      </c>
      <c r="B38" s="30" t="s">
        <v>101</v>
      </c>
      <c r="C38" s="29"/>
      <c r="D38" s="29"/>
      <c r="E38" s="29"/>
      <c r="F38" s="80"/>
    </row>
    <row r="40" spans="1:9" ht="28.8" customHeight="1" x14ac:dyDescent="0.3">
      <c r="A40" s="84" t="s">
        <v>89</v>
      </c>
      <c r="B40" s="84" t="s">
        <v>100</v>
      </c>
      <c r="C40" s="84" t="s">
        <v>107</v>
      </c>
      <c r="D40" s="84" t="s">
        <v>105</v>
      </c>
      <c r="E40" s="84" t="s">
        <v>106</v>
      </c>
      <c r="F40" s="85" t="s">
        <v>106</v>
      </c>
      <c r="G40" s="84" t="s">
        <v>109</v>
      </c>
      <c r="H40" s="83" t="s">
        <v>109</v>
      </c>
      <c r="I40" s="84" t="s">
        <v>108</v>
      </c>
    </row>
    <row r="41" spans="1:9" x14ac:dyDescent="0.3">
      <c r="A41" s="137" t="s">
        <v>110</v>
      </c>
      <c r="B41" s="26" t="s">
        <v>23</v>
      </c>
      <c r="C41" s="72">
        <v>2</v>
      </c>
      <c r="D41" s="72">
        <f>SUM(C41:C57)</f>
        <v>36</v>
      </c>
      <c r="E41" s="16">
        <f>2*1</f>
        <v>2</v>
      </c>
      <c r="F41" s="66">
        <f>SUM(E41:E57)</f>
        <v>90</v>
      </c>
      <c r="G41" s="16">
        <f>D41*36</f>
        <v>1296</v>
      </c>
      <c r="H41">
        <f>F41/G41</f>
        <v>6.9444444444444448E-2</v>
      </c>
      <c r="I41" s="151">
        <f>1-H41</f>
        <v>0.93055555555555558</v>
      </c>
    </row>
    <row r="42" spans="1:9" x14ac:dyDescent="0.3">
      <c r="A42" s="137" t="s">
        <v>110</v>
      </c>
      <c r="B42" s="26" t="s">
        <v>30</v>
      </c>
      <c r="C42" s="66">
        <v>1</v>
      </c>
      <c r="D42" s="5"/>
      <c r="E42" s="16">
        <f>1*0</f>
        <v>0</v>
      </c>
      <c r="F42" s="66"/>
    </row>
    <row r="43" spans="1:9" x14ac:dyDescent="0.3">
      <c r="A43" s="137" t="s">
        <v>110</v>
      </c>
      <c r="B43" s="26" t="s">
        <v>27</v>
      </c>
      <c r="C43" s="66">
        <v>5</v>
      </c>
      <c r="D43" s="45"/>
      <c r="E43" s="16">
        <f>5*4</f>
        <v>20</v>
      </c>
      <c r="F43" s="67"/>
    </row>
    <row r="44" spans="1:9" x14ac:dyDescent="0.3">
      <c r="A44" s="137" t="s">
        <v>110</v>
      </c>
      <c r="B44" s="26" t="s">
        <v>32</v>
      </c>
      <c r="C44" s="77">
        <v>1</v>
      </c>
      <c r="D44" s="5"/>
      <c r="E44" s="16">
        <f>1*0</f>
        <v>0</v>
      </c>
      <c r="F44" s="66"/>
    </row>
    <row r="45" spans="1:9" x14ac:dyDescent="0.3">
      <c r="A45" s="137" t="s">
        <v>110</v>
      </c>
      <c r="B45" s="26" t="s">
        <v>33</v>
      </c>
      <c r="C45" s="66">
        <v>2</v>
      </c>
      <c r="D45" s="74"/>
      <c r="E45" s="16">
        <f>3*2</f>
        <v>6</v>
      </c>
      <c r="F45" s="66"/>
    </row>
    <row r="46" spans="1:9" x14ac:dyDescent="0.3">
      <c r="A46" s="137" t="s">
        <v>110</v>
      </c>
      <c r="B46" s="25" t="s">
        <v>28</v>
      </c>
      <c r="C46" s="66">
        <v>1</v>
      </c>
      <c r="D46" s="74"/>
      <c r="E46" s="16">
        <f>1*0</f>
        <v>0</v>
      </c>
      <c r="F46" s="66"/>
    </row>
    <row r="47" spans="1:9" x14ac:dyDescent="0.3">
      <c r="A47" s="137" t="s">
        <v>110</v>
      </c>
      <c r="B47" s="30" t="s">
        <v>101</v>
      </c>
      <c r="C47" s="75"/>
      <c r="D47" s="75"/>
      <c r="E47" s="16"/>
      <c r="F47" s="67"/>
    </row>
    <row r="48" spans="1:9" x14ac:dyDescent="0.3">
      <c r="A48" s="137" t="s">
        <v>110</v>
      </c>
      <c r="B48" s="25" t="s">
        <v>52</v>
      </c>
      <c r="C48" s="81">
        <v>3</v>
      </c>
      <c r="D48" s="16"/>
      <c r="E48" s="16">
        <f>3*2</f>
        <v>6</v>
      </c>
      <c r="F48" s="66"/>
    </row>
    <row r="49" spans="1:6" x14ac:dyDescent="0.3">
      <c r="A49" s="137" t="s">
        <v>110</v>
      </c>
      <c r="B49" s="25" t="s">
        <v>53</v>
      </c>
      <c r="C49" s="81">
        <v>2</v>
      </c>
      <c r="D49" s="66"/>
      <c r="E49" s="16">
        <f>2*1</f>
        <v>2</v>
      </c>
      <c r="F49" s="66"/>
    </row>
    <row r="50" spans="1:6" x14ac:dyDescent="0.3">
      <c r="A50" s="137" t="s">
        <v>110</v>
      </c>
      <c r="B50" s="76" t="s">
        <v>67</v>
      </c>
      <c r="C50" s="81">
        <v>1</v>
      </c>
      <c r="D50" s="66"/>
      <c r="E50" s="16">
        <f>1*0</f>
        <v>0</v>
      </c>
      <c r="F50" s="66"/>
    </row>
    <row r="51" spans="1:6" x14ac:dyDescent="0.3">
      <c r="A51" s="137" t="s">
        <v>110</v>
      </c>
      <c r="B51" s="31" t="s">
        <v>59</v>
      </c>
      <c r="C51" s="81">
        <v>1</v>
      </c>
      <c r="D51" s="16"/>
      <c r="E51" s="16">
        <f>1*0</f>
        <v>0</v>
      </c>
      <c r="F51" s="67"/>
    </row>
    <row r="52" spans="1:6" x14ac:dyDescent="0.3">
      <c r="A52" s="137" t="s">
        <v>110</v>
      </c>
      <c r="B52" s="32" t="s">
        <v>60</v>
      </c>
      <c r="C52" s="81">
        <v>4</v>
      </c>
      <c r="D52" s="66"/>
      <c r="E52" s="16">
        <f>4*3</f>
        <v>12</v>
      </c>
      <c r="F52" s="66"/>
    </row>
    <row r="53" spans="1:6" x14ac:dyDescent="0.3">
      <c r="A53" s="137" t="s">
        <v>110</v>
      </c>
      <c r="B53" s="25" t="s">
        <v>22</v>
      </c>
      <c r="C53" s="81">
        <v>4</v>
      </c>
      <c r="D53" s="66"/>
      <c r="E53" s="16">
        <f>4*3</f>
        <v>12</v>
      </c>
      <c r="F53" s="66"/>
    </row>
    <row r="54" spans="1:6" x14ac:dyDescent="0.3">
      <c r="A54" s="137" t="s">
        <v>110</v>
      </c>
      <c r="B54" s="25" t="s">
        <v>57</v>
      </c>
      <c r="C54" s="81">
        <v>1</v>
      </c>
      <c r="D54" s="77"/>
      <c r="E54" s="16">
        <f>1*0</f>
        <v>0</v>
      </c>
      <c r="F54" s="66"/>
    </row>
    <row r="55" spans="1:6" x14ac:dyDescent="0.3">
      <c r="A55" s="137" t="s">
        <v>110</v>
      </c>
      <c r="B55" s="25" t="s">
        <v>41</v>
      </c>
      <c r="C55" s="81">
        <v>6</v>
      </c>
      <c r="D55" s="77"/>
      <c r="E55" s="16">
        <f>6*5</f>
        <v>30</v>
      </c>
      <c r="F55" s="67"/>
    </row>
    <row r="56" spans="1:6" x14ac:dyDescent="0.3">
      <c r="A56" s="137" t="s">
        <v>110</v>
      </c>
      <c r="B56" s="31" t="s">
        <v>23</v>
      </c>
      <c r="C56" s="81">
        <v>1</v>
      </c>
      <c r="D56" s="66"/>
      <c r="E56" s="16">
        <f>1*0</f>
        <v>0</v>
      </c>
      <c r="F56" s="66"/>
    </row>
    <row r="57" spans="1:6" x14ac:dyDescent="0.3">
      <c r="A57" s="137" t="s">
        <v>110</v>
      </c>
      <c r="B57" s="31" t="s">
        <v>64</v>
      </c>
      <c r="C57" s="81">
        <v>1</v>
      </c>
      <c r="D57" s="77"/>
      <c r="E57" s="16">
        <f>1*0</f>
        <v>0</v>
      </c>
      <c r="F57" s="66"/>
    </row>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2073AB-6C13-4AFF-9F38-672BD7BA98C8}">
  <dimension ref="A1:R50"/>
  <sheetViews>
    <sheetView zoomScale="80" zoomScaleNormal="80" workbookViewId="0">
      <selection activeCell="N18" sqref="N18"/>
    </sheetView>
  </sheetViews>
  <sheetFormatPr defaultRowHeight="14.4" x14ac:dyDescent="0.3"/>
  <cols>
    <col min="1" max="1" width="13.77734375" customWidth="1"/>
    <col min="2" max="2" width="31.77734375" customWidth="1"/>
    <col min="4" max="4" width="11" customWidth="1"/>
    <col min="5" max="5" width="18.21875" customWidth="1"/>
    <col min="6" max="6" width="14.5546875" customWidth="1"/>
    <col min="7" max="7" width="12.44140625" customWidth="1"/>
    <col min="8" max="8" width="13.6640625" customWidth="1"/>
    <col min="9" max="9" width="15.88671875" customWidth="1"/>
    <col min="10" max="10" width="14.77734375" customWidth="1"/>
    <col min="13" max="13" width="13.33203125" customWidth="1"/>
    <col min="14" max="14" width="14.5546875" customWidth="1"/>
    <col min="15" max="15" width="18.33203125" customWidth="1"/>
    <col min="16" max="16" width="15" customWidth="1"/>
    <col min="17" max="17" width="18" customWidth="1"/>
    <col min="18" max="18" width="14.5546875" customWidth="1"/>
    <col min="19" max="19" width="7.21875" customWidth="1"/>
    <col min="20" max="20" width="29.109375" customWidth="1"/>
    <col min="21" max="21" width="15.88671875" customWidth="1"/>
    <col min="22" max="22" width="13.6640625" customWidth="1"/>
  </cols>
  <sheetData>
    <row r="1" spans="1:12" ht="30.6" customHeight="1" x14ac:dyDescent="0.3">
      <c r="A1" s="127" t="s">
        <v>293</v>
      </c>
      <c r="B1" s="114"/>
    </row>
    <row r="2" spans="1:12" x14ac:dyDescent="0.3">
      <c r="A2" s="19" t="s">
        <v>89</v>
      </c>
      <c r="B2" s="19" t="s">
        <v>100</v>
      </c>
      <c r="C2" s="19" t="s">
        <v>114</v>
      </c>
      <c r="D2" s="19" t="s">
        <v>111</v>
      </c>
      <c r="E2" s="19" t="s">
        <v>115</v>
      </c>
      <c r="F2" s="19" t="s">
        <v>127</v>
      </c>
      <c r="G2" s="19" t="s">
        <v>154</v>
      </c>
      <c r="H2" s="19" t="s">
        <v>112</v>
      </c>
      <c r="I2" s="19" t="s">
        <v>113</v>
      </c>
      <c r="J2" s="19" t="s">
        <v>127</v>
      </c>
      <c r="K2" s="19" t="s">
        <v>154</v>
      </c>
    </row>
    <row r="3" spans="1:12" x14ac:dyDescent="0.3">
      <c r="A3" s="138" t="s">
        <v>35</v>
      </c>
      <c r="B3" s="26" t="s">
        <v>23</v>
      </c>
      <c r="C3" s="11">
        <v>4</v>
      </c>
      <c r="D3" s="86">
        <v>95.26</v>
      </c>
      <c r="E3" s="86">
        <f t="shared" ref="E3:E10" si="0">D3/C3</f>
        <v>23.815000000000001</v>
      </c>
      <c r="F3" s="154">
        <f>AVERAGE(E3:E16)</f>
        <v>8.547884615384616</v>
      </c>
      <c r="G3" s="154">
        <f>STDEV(E3:E16)</f>
        <v>6.1144777779587178</v>
      </c>
      <c r="H3" s="86">
        <v>21.200000000000003</v>
      </c>
      <c r="I3" s="86">
        <f t="shared" ref="I3:I10" si="1">H3/C3</f>
        <v>5.3000000000000007</v>
      </c>
      <c r="J3" s="154">
        <f>AVERAGE(I3:I16)</f>
        <v>0.61671794871794872</v>
      </c>
      <c r="K3" s="154">
        <f>STDEV(I3:I16)</f>
        <v>1.4319733331248274</v>
      </c>
      <c r="L3" s="92"/>
    </row>
    <row r="4" spans="1:12" x14ac:dyDescent="0.3">
      <c r="A4" s="138" t="s">
        <v>35</v>
      </c>
      <c r="B4" s="25" t="s">
        <v>36</v>
      </c>
      <c r="C4" s="11">
        <v>2</v>
      </c>
      <c r="D4" s="86">
        <v>32.6</v>
      </c>
      <c r="E4" s="86">
        <f t="shared" si="0"/>
        <v>16.3</v>
      </c>
      <c r="H4" s="86">
        <v>1.706</v>
      </c>
      <c r="I4" s="86">
        <f t="shared" si="1"/>
        <v>0.85299999999999998</v>
      </c>
      <c r="K4" s="92"/>
    </row>
    <row r="5" spans="1:12" x14ac:dyDescent="0.3">
      <c r="A5" s="138" t="s">
        <v>35</v>
      </c>
      <c r="B5" s="25" t="s">
        <v>37</v>
      </c>
      <c r="C5" s="16">
        <v>2</v>
      </c>
      <c r="D5" s="86">
        <v>16.399999999999999</v>
      </c>
      <c r="E5" s="86">
        <f t="shared" si="0"/>
        <v>8.1999999999999993</v>
      </c>
      <c r="H5" s="86">
        <v>0.61499999999999999</v>
      </c>
      <c r="I5" s="86">
        <f t="shared" si="1"/>
        <v>0.3075</v>
      </c>
      <c r="K5" s="92"/>
    </row>
    <row r="6" spans="1:12" x14ac:dyDescent="0.3">
      <c r="A6" s="138" t="s">
        <v>35</v>
      </c>
      <c r="B6" s="25" t="s">
        <v>16</v>
      </c>
      <c r="C6" s="16">
        <v>12</v>
      </c>
      <c r="D6" s="86">
        <v>90.399999999999991</v>
      </c>
      <c r="E6" s="86">
        <f t="shared" si="0"/>
        <v>7.5333333333333323</v>
      </c>
      <c r="H6" s="86">
        <v>1.8859999999999999</v>
      </c>
      <c r="I6" s="86">
        <f t="shared" si="1"/>
        <v>0.15716666666666665</v>
      </c>
      <c r="K6" s="92"/>
    </row>
    <row r="7" spans="1:12" x14ac:dyDescent="0.3">
      <c r="A7" s="138" t="s">
        <v>35</v>
      </c>
      <c r="B7" s="25" t="s">
        <v>40</v>
      </c>
      <c r="C7" s="16">
        <v>3</v>
      </c>
      <c r="D7" s="86">
        <v>18.05</v>
      </c>
      <c r="E7" s="86">
        <f t="shared" si="0"/>
        <v>6.0166666666666666</v>
      </c>
      <c r="H7" s="86">
        <v>0.23399999999999999</v>
      </c>
      <c r="I7" s="86">
        <f t="shared" si="1"/>
        <v>7.8E-2</v>
      </c>
      <c r="K7" s="92"/>
    </row>
    <row r="8" spans="1:12" x14ac:dyDescent="0.3">
      <c r="A8" s="138" t="s">
        <v>35</v>
      </c>
      <c r="B8" s="26" t="s">
        <v>47</v>
      </c>
      <c r="C8" s="52">
        <v>6</v>
      </c>
      <c r="D8" s="86">
        <v>41.61</v>
      </c>
      <c r="E8" s="86">
        <f t="shared" si="0"/>
        <v>6.9349999999999996</v>
      </c>
      <c r="H8" s="86">
        <v>1.1259999999999999</v>
      </c>
      <c r="I8" s="86">
        <f t="shared" si="1"/>
        <v>0.18766666666666665</v>
      </c>
      <c r="K8" s="92"/>
    </row>
    <row r="9" spans="1:12" x14ac:dyDescent="0.3">
      <c r="A9" s="138" t="s">
        <v>35</v>
      </c>
      <c r="B9" s="25" t="s">
        <v>42</v>
      </c>
      <c r="C9" s="52">
        <v>2</v>
      </c>
      <c r="D9" s="86">
        <v>7.25</v>
      </c>
      <c r="E9" s="86">
        <f t="shared" si="0"/>
        <v>3.625</v>
      </c>
      <c r="H9" s="86">
        <v>4.3999999999999997E-2</v>
      </c>
      <c r="I9" s="87">
        <f t="shared" si="1"/>
        <v>2.1999999999999999E-2</v>
      </c>
      <c r="K9" s="92"/>
      <c r="L9" s="92"/>
    </row>
    <row r="10" spans="1:12" x14ac:dyDescent="0.3">
      <c r="A10" s="138" t="s">
        <v>35</v>
      </c>
      <c r="B10" s="25" t="s">
        <v>43</v>
      </c>
      <c r="C10" s="52">
        <v>4</v>
      </c>
      <c r="D10" s="86">
        <v>16.549999999999997</v>
      </c>
      <c r="E10" s="86">
        <f t="shared" si="0"/>
        <v>4.1374999999999993</v>
      </c>
      <c r="H10" s="86">
        <v>0.11800000000000001</v>
      </c>
      <c r="I10" s="87">
        <f t="shared" si="1"/>
        <v>2.9500000000000002E-2</v>
      </c>
      <c r="K10" s="92"/>
    </row>
    <row r="11" spans="1:12" x14ac:dyDescent="0.3">
      <c r="A11" s="138" t="s">
        <v>35</v>
      </c>
      <c r="B11" s="30" t="s">
        <v>101</v>
      </c>
      <c r="C11" s="78">
        <v>3</v>
      </c>
      <c r="D11" s="92"/>
      <c r="E11" s="86"/>
      <c r="H11" s="92"/>
      <c r="K11" s="92"/>
    </row>
    <row r="12" spans="1:12" x14ac:dyDescent="0.3">
      <c r="A12" s="138" t="s">
        <v>35</v>
      </c>
      <c r="B12" s="26" t="s">
        <v>33</v>
      </c>
      <c r="C12" s="52">
        <v>4</v>
      </c>
      <c r="D12" s="86">
        <v>55.88000000000001</v>
      </c>
      <c r="E12" s="86">
        <f t="shared" ref="E12:E28" si="2">D12/C12</f>
        <v>13.970000000000002</v>
      </c>
      <c r="H12" s="88">
        <v>2.7499999999999996</v>
      </c>
      <c r="I12" s="86">
        <f t="shared" ref="I12:I28" si="3">H12/C12</f>
        <v>0.68749999999999989</v>
      </c>
      <c r="K12" s="92"/>
    </row>
    <row r="13" spans="1:12" x14ac:dyDescent="0.3">
      <c r="A13" s="138" t="s">
        <v>35</v>
      </c>
      <c r="B13" s="26" t="s">
        <v>19</v>
      </c>
      <c r="C13" s="52">
        <v>1</v>
      </c>
      <c r="D13" s="88">
        <v>9.5</v>
      </c>
      <c r="E13" s="87">
        <f t="shared" si="2"/>
        <v>9.5</v>
      </c>
      <c r="H13" s="88">
        <v>0.31</v>
      </c>
      <c r="I13" s="87">
        <f t="shared" si="3"/>
        <v>0.31</v>
      </c>
      <c r="K13" s="92"/>
    </row>
    <row r="14" spans="1:12" x14ac:dyDescent="0.3">
      <c r="A14" s="138" t="s">
        <v>35</v>
      </c>
      <c r="B14" s="26" t="s">
        <v>21</v>
      </c>
      <c r="C14" s="52">
        <v>1</v>
      </c>
      <c r="D14" s="88">
        <v>4.29</v>
      </c>
      <c r="E14" s="87">
        <f t="shared" si="2"/>
        <v>4.29</v>
      </c>
      <c r="H14" s="86">
        <v>0.04</v>
      </c>
      <c r="I14" s="87">
        <f t="shared" si="3"/>
        <v>0.04</v>
      </c>
      <c r="K14" s="92"/>
    </row>
    <row r="15" spans="1:12" x14ac:dyDescent="0.3">
      <c r="A15" s="138" t="s">
        <v>35</v>
      </c>
      <c r="B15" s="25" t="s">
        <v>49</v>
      </c>
      <c r="C15" s="52">
        <v>1</v>
      </c>
      <c r="D15" s="88">
        <v>3.1</v>
      </c>
      <c r="E15" s="87">
        <f t="shared" si="2"/>
        <v>3.1</v>
      </c>
      <c r="H15" s="86">
        <v>1.4999999999999999E-2</v>
      </c>
      <c r="I15" s="87">
        <f t="shared" si="3"/>
        <v>1.4999999999999999E-2</v>
      </c>
      <c r="J15" s="11"/>
      <c r="K15" s="92"/>
    </row>
    <row r="16" spans="1:12" x14ac:dyDescent="0.3">
      <c r="A16" s="138" t="s">
        <v>35</v>
      </c>
      <c r="B16" s="31" t="s">
        <v>61</v>
      </c>
      <c r="C16" s="52">
        <v>1</v>
      </c>
      <c r="D16" s="88">
        <v>3.7</v>
      </c>
      <c r="E16" s="87">
        <f t="shared" si="2"/>
        <v>3.7</v>
      </c>
      <c r="H16" s="98">
        <v>0.03</v>
      </c>
      <c r="I16" s="89">
        <f t="shared" si="3"/>
        <v>0.03</v>
      </c>
      <c r="J16" s="5"/>
    </row>
    <row r="17" spans="1:11" x14ac:dyDescent="0.3">
      <c r="A17" s="136" t="s">
        <v>14</v>
      </c>
      <c r="B17" s="31" t="s">
        <v>19</v>
      </c>
      <c r="C17" s="52">
        <v>2</v>
      </c>
      <c r="D17" s="87">
        <v>18.850000000000001</v>
      </c>
      <c r="E17" s="41">
        <f t="shared" si="2"/>
        <v>9.4250000000000007</v>
      </c>
      <c r="F17" s="155">
        <f>AVERAGE(E17:E29)</f>
        <v>9.242222222222221</v>
      </c>
      <c r="G17" s="155">
        <f>STDEV(E17:E29)</f>
        <v>4.5444368439836689</v>
      </c>
      <c r="H17" s="88">
        <v>0.70100000000000007</v>
      </c>
      <c r="I17" s="87">
        <f t="shared" si="3"/>
        <v>0.35050000000000003</v>
      </c>
      <c r="J17" s="156">
        <f>AVERAGE(I17:I29)</f>
        <v>0.33859722222222227</v>
      </c>
      <c r="K17" s="157">
        <f>STDEV(I17:I29)</f>
        <v>0.33774043032247519</v>
      </c>
    </row>
    <row r="18" spans="1:11" x14ac:dyDescent="0.3">
      <c r="A18" s="150" t="s">
        <v>14</v>
      </c>
      <c r="B18" s="25" t="s">
        <v>16</v>
      </c>
      <c r="C18" s="72">
        <v>1</v>
      </c>
      <c r="D18" s="88">
        <v>8.5</v>
      </c>
      <c r="E18" s="88">
        <f t="shared" si="2"/>
        <v>8.5</v>
      </c>
      <c r="H18" s="88">
        <v>0.19700000000000001</v>
      </c>
      <c r="I18" s="87">
        <f t="shared" si="3"/>
        <v>0.19700000000000001</v>
      </c>
      <c r="J18" s="5"/>
    </row>
    <row r="19" spans="1:11" x14ac:dyDescent="0.3">
      <c r="A19" s="136" t="s">
        <v>14</v>
      </c>
      <c r="B19" s="25" t="s">
        <v>18</v>
      </c>
      <c r="C19" s="66">
        <v>3</v>
      </c>
      <c r="D19" s="88">
        <v>22.1</v>
      </c>
      <c r="E19" s="89">
        <f t="shared" si="2"/>
        <v>7.3666666666666671</v>
      </c>
      <c r="H19" s="88">
        <v>0.50900000000000001</v>
      </c>
      <c r="I19" s="87">
        <f t="shared" si="3"/>
        <v>0.16966666666666666</v>
      </c>
    </row>
    <row r="20" spans="1:11" x14ac:dyDescent="0.3">
      <c r="A20" s="150" t="s">
        <v>14</v>
      </c>
      <c r="B20" s="25" t="s">
        <v>20</v>
      </c>
      <c r="C20" s="66">
        <v>2</v>
      </c>
      <c r="D20" s="88">
        <v>15.3</v>
      </c>
      <c r="E20" s="88">
        <f t="shared" si="2"/>
        <v>7.65</v>
      </c>
      <c r="H20" s="89">
        <v>0.24299999999999999</v>
      </c>
      <c r="I20" s="87">
        <f t="shared" si="3"/>
        <v>0.1215</v>
      </c>
    </row>
    <row r="21" spans="1:11" x14ac:dyDescent="0.3">
      <c r="A21" s="136" t="s">
        <v>14</v>
      </c>
      <c r="B21" s="25" t="s">
        <v>21</v>
      </c>
      <c r="C21" s="5">
        <v>1</v>
      </c>
      <c r="D21" s="87">
        <v>4.0999999999999996</v>
      </c>
      <c r="E21" s="89">
        <f t="shared" si="2"/>
        <v>4.0999999999999996</v>
      </c>
      <c r="H21" s="88">
        <v>3.4000000000000002E-2</v>
      </c>
      <c r="I21" s="87">
        <f t="shared" si="3"/>
        <v>3.4000000000000002E-2</v>
      </c>
    </row>
    <row r="22" spans="1:11" x14ac:dyDescent="0.3">
      <c r="A22" s="150" t="s">
        <v>14</v>
      </c>
      <c r="B22" s="25" t="s">
        <v>22</v>
      </c>
      <c r="C22" s="5">
        <v>2</v>
      </c>
      <c r="D22" s="93">
        <v>6.3000000000000007</v>
      </c>
      <c r="E22" s="88">
        <f t="shared" si="2"/>
        <v>3.1500000000000004</v>
      </c>
      <c r="H22" s="88">
        <v>2.7000000000000003E-2</v>
      </c>
      <c r="I22" s="87">
        <f t="shared" si="3"/>
        <v>1.3500000000000002E-2</v>
      </c>
    </row>
    <row r="23" spans="1:11" x14ac:dyDescent="0.3">
      <c r="A23" s="136" t="s">
        <v>14</v>
      </c>
      <c r="B23" s="25" t="s">
        <v>25</v>
      </c>
      <c r="C23" s="5">
        <v>1</v>
      </c>
      <c r="D23" s="88">
        <v>16.63</v>
      </c>
      <c r="E23" s="89">
        <f t="shared" si="2"/>
        <v>16.63</v>
      </c>
      <c r="H23" s="88">
        <v>0.88500000000000001</v>
      </c>
      <c r="I23" s="87">
        <f t="shared" si="3"/>
        <v>0.88500000000000001</v>
      </c>
    </row>
    <row r="24" spans="1:11" x14ac:dyDescent="0.3">
      <c r="A24" s="150" t="s">
        <v>14</v>
      </c>
      <c r="B24" s="35" t="s">
        <v>50</v>
      </c>
      <c r="C24" s="5">
        <v>1</v>
      </c>
      <c r="D24" s="90">
        <v>12.85</v>
      </c>
      <c r="E24" s="88">
        <f t="shared" si="2"/>
        <v>12.85</v>
      </c>
      <c r="H24" s="90">
        <v>0.8</v>
      </c>
      <c r="I24" s="87">
        <f t="shared" si="3"/>
        <v>0.8</v>
      </c>
    </row>
    <row r="25" spans="1:11" x14ac:dyDescent="0.3">
      <c r="A25" s="136" t="s">
        <v>14</v>
      </c>
      <c r="B25" s="25" t="s">
        <v>32</v>
      </c>
      <c r="C25" s="5">
        <v>2</v>
      </c>
      <c r="D25" s="88">
        <v>36.549999999999997</v>
      </c>
      <c r="E25" s="89">
        <f t="shared" si="2"/>
        <v>18.274999999999999</v>
      </c>
      <c r="H25" s="86">
        <v>1.9</v>
      </c>
      <c r="I25" s="87">
        <f t="shared" si="3"/>
        <v>0.95</v>
      </c>
      <c r="J25" s="5"/>
    </row>
    <row r="26" spans="1:11" x14ac:dyDescent="0.3">
      <c r="A26" s="150" t="s">
        <v>14</v>
      </c>
      <c r="B26" s="25" t="s">
        <v>41</v>
      </c>
      <c r="C26" s="5">
        <v>1</v>
      </c>
      <c r="D26" s="88">
        <v>7.71</v>
      </c>
      <c r="E26" s="88">
        <f t="shared" si="2"/>
        <v>7.71</v>
      </c>
      <c r="H26" s="88">
        <v>0.18</v>
      </c>
      <c r="I26" s="87">
        <f t="shared" si="3"/>
        <v>0.18</v>
      </c>
      <c r="J26" s="5"/>
    </row>
    <row r="27" spans="1:11" x14ac:dyDescent="0.3">
      <c r="A27" s="136" t="s">
        <v>14</v>
      </c>
      <c r="B27" s="25" t="s">
        <v>28</v>
      </c>
      <c r="C27" s="5">
        <v>1</v>
      </c>
      <c r="D27" s="90">
        <v>7.3</v>
      </c>
      <c r="E27" s="89">
        <f t="shared" si="2"/>
        <v>7.3</v>
      </c>
      <c r="H27" s="5">
        <v>0.16800000000000001</v>
      </c>
      <c r="I27" s="87">
        <f t="shared" si="3"/>
        <v>0.16800000000000001</v>
      </c>
    </row>
    <row r="28" spans="1:11" x14ac:dyDescent="0.3">
      <c r="A28" s="136" t="s">
        <v>14</v>
      </c>
      <c r="B28" s="31" t="s">
        <v>64</v>
      </c>
      <c r="C28" s="5">
        <v>1</v>
      </c>
      <c r="D28" s="93">
        <v>7.95</v>
      </c>
      <c r="E28" s="90">
        <f t="shared" si="2"/>
        <v>7.95</v>
      </c>
      <c r="H28" s="45">
        <v>0.19400000000000001</v>
      </c>
      <c r="I28" s="87">
        <f t="shared" si="3"/>
        <v>0.19400000000000001</v>
      </c>
    </row>
    <row r="29" spans="1:11" x14ac:dyDescent="0.3">
      <c r="A29" s="150" t="s">
        <v>14</v>
      </c>
      <c r="B29" s="30" t="s">
        <v>101</v>
      </c>
      <c r="C29" s="29">
        <v>1</v>
      </c>
      <c r="D29" s="91"/>
      <c r="E29" s="91"/>
      <c r="H29" s="91"/>
    </row>
    <row r="30" spans="1:11" x14ac:dyDescent="0.3">
      <c r="A30" s="137" t="s">
        <v>110</v>
      </c>
      <c r="B30" s="26" t="s">
        <v>23</v>
      </c>
      <c r="C30" s="72">
        <v>2</v>
      </c>
      <c r="D30" s="93">
        <v>47.4</v>
      </c>
      <c r="E30" s="16">
        <f t="shared" ref="E30:E35" si="4">D30/C30</f>
        <v>23.7</v>
      </c>
      <c r="F30" s="158">
        <f>AVERAGE(E30:E46)</f>
        <v>11.045999999999999</v>
      </c>
      <c r="G30" s="158">
        <f>STDEV(E30:E46)</f>
        <v>7.4749155261458204</v>
      </c>
      <c r="H30" s="88">
        <v>9.6999999999999993</v>
      </c>
      <c r="I30" s="87">
        <f t="shared" ref="I30:I35" si="5">H30/C30</f>
        <v>4.8499999999999996</v>
      </c>
      <c r="J30" s="158">
        <f>AVERAGE(I30:I46)</f>
        <v>1.1419892592592591</v>
      </c>
      <c r="K30" s="158">
        <f>STDEV(I30:I46)</f>
        <v>1.7830726915331578</v>
      </c>
    </row>
    <row r="31" spans="1:11" x14ac:dyDescent="0.3">
      <c r="A31" s="137" t="s">
        <v>110</v>
      </c>
      <c r="B31" s="26" t="s">
        <v>30</v>
      </c>
      <c r="C31" s="66">
        <v>1</v>
      </c>
      <c r="D31" s="88">
        <v>9.4</v>
      </c>
      <c r="E31" s="16">
        <f t="shared" si="4"/>
        <v>9.4</v>
      </c>
      <c r="H31" s="88">
        <v>0.48799999999999999</v>
      </c>
      <c r="I31" s="87">
        <f t="shared" si="5"/>
        <v>0.48799999999999999</v>
      </c>
    </row>
    <row r="32" spans="1:11" x14ac:dyDescent="0.3">
      <c r="A32" s="137" t="s">
        <v>110</v>
      </c>
      <c r="B32" s="26" t="s">
        <v>27</v>
      </c>
      <c r="C32" s="66">
        <v>5</v>
      </c>
      <c r="D32" s="93">
        <v>70.05</v>
      </c>
      <c r="E32" s="16">
        <f t="shared" si="4"/>
        <v>14.01</v>
      </c>
      <c r="H32" s="89">
        <v>3.9960000000000004</v>
      </c>
      <c r="I32" s="87">
        <f t="shared" si="5"/>
        <v>0.79920000000000013</v>
      </c>
    </row>
    <row r="33" spans="1:18" x14ac:dyDescent="0.3">
      <c r="A33" s="137" t="s">
        <v>110</v>
      </c>
      <c r="B33" s="26" t="s">
        <v>32</v>
      </c>
      <c r="C33" s="77">
        <v>1</v>
      </c>
      <c r="D33" s="88">
        <v>15.1</v>
      </c>
      <c r="E33" s="16">
        <f t="shared" si="4"/>
        <v>15.1</v>
      </c>
      <c r="H33" s="11">
        <v>0.83699999999999997</v>
      </c>
      <c r="I33" s="87">
        <f t="shared" si="5"/>
        <v>0.83699999999999997</v>
      </c>
      <c r="O33" s="116"/>
      <c r="P33" s="116"/>
      <c r="Q33" s="116"/>
      <c r="R33" s="116"/>
    </row>
    <row r="34" spans="1:18" x14ac:dyDescent="0.3">
      <c r="A34" s="137" t="s">
        <v>110</v>
      </c>
      <c r="B34" s="26" t="s">
        <v>33</v>
      </c>
      <c r="C34" s="66">
        <v>2</v>
      </c>
      <c r="D34" s="94">
        <v>29.02</v>
      </c>
      <c r="E34" s="16">
        <f t="shared" si="4"/>
        <v>14.51</v>
      </c>
      <c r="H34" s="88">
        <v>1.4279999999999999</v>
      </c>
      <c r="I34" s="87">
        <f t="shared" si="5"/>
        <v>0.71399999999999997</v>
      </c>
      <c r="O34" s="116"/>
      <c r="P34" s="116"/>
      <c r="Q34" s="116"/>
      <c r="R34" s="116"/>
    </row>
    <row r="35" spans="1:18" x14ac:dyDescent="0.3">
      <c r="A35" s="137" t="s">
        <v>110</v>
      </c>
      <c r="B35" s="25" t="s">
        <v>28</v>
      </c>
      <c r="C35" s="66">
        <v>1</v>
      </c>
      <c r="D35" s="94">
        <v>23.19</v>
      </c>
      <c r="E35" s="16">
        <f t="shared" si="4"/>
        <v>23.19</v>
      </c>
      <c r="H35" s="88">
        <v>0.189</v>
      </c>
      <c r="I35" s="87">
        <f t="shared" si="5"/>
        <v>0.189</v>
      </c>
      <c r="O35" s="116"/>
      <c r="P35" s="116"/>
      <c r="Q35" s="116"/>
      <c r="R35" s="116"/>
    </row>
    <row r="36" spans="1:18" x14ac:dyDescent="0.3">
      <c r="A36" s="137" t="s">
        <v>110</v>
      </c>
      <c r="B36" s="30" t="s">
        <v>101</v>
      </c>
      <c r="C36" s="75" t="s">
        <v>116</v>
      </c>
      <c r="D36" s="95"/>
      <c r="E36" s="86"/>
      <c r="H36" s="89"/>
      <c r="I36" s="92"/>
      <c r="O36" s="116"/>
      <c r="P36" s="116"/>
      <c r="Q36" s="116"/>
      <c r="R36" s="116"/>
    </row>
    <row r="37" spans="1:18" x14ac:dyDescent="0.3">
      <c r="A37" s="137" t="s">
        <v>110</v>
      </c>
      <c r="B37" s="25" t="s">
        <v>52</v>
      </c>
      <c r="C37" s="81">
        <v>3</v>
      </c>
      <c r="D37" s="86">
        <v>18.14</v>
      </c>
      <c r="E37" s="86">
        <f>D37/C37</f>
        <v>6.0466666666666669</v>
      </c>
      <c r="H37" s="86">
        <f>SUM(E37:E39)</f>
        <v>13.081666666666667</v>
      </c>
      <c r="I37" s="87">
        <f>H37/C37</f>
        <v>4.360555555555556</v>
      </c>
      <c r="O37" s="116"/>
      <c r="P37" s="116"/>
      <c r="Q37" s="116"/>
      <c r="R37" s="116"/>
    </row>
    <row r="38" spans="1:18" x14ac:dyDescent="0.3">
      <c r="A38" s="137" t="s">
        <v>110</v>
      </c>
      <c r="B38" s="25" t="s">
        <v>53</v>
      </c>
      <c r="C38" s="81">
        <v>2</v>
      </c>
      <c r="D38" s="88">
        <v>14.07</v>
      </c>
      <c r="E38" s="86">
        <f>D38/C38</f>
        <v>7.0350000000000001</v>
      </c>
      <c r="H38" s="88">
        <v>0.25600000000000001</v>
      </c>
      <c r="I38" s="87">
        <f>H38/C38</f>
        <v>0.128</v>
      </c>
      <c r="O38" s="116"/>
      <c r="P38" s="116"/>
      <c r="Q38" s="116"/>
      <c r="R38" s="116"/>
    </row>
    <row r="39" spans="1:18" x14ac:dyDescent="0.3">
      <c r="A39" s="137" t="s">
        <v>110</v>
      </c>
      <c r="B39" s="30" t="s">
        <v>67</v>
      </c>
      <c r="C39" s="81">
        <v>1</v>
      </c>
      <c r="D39" s="91" t="s">
        <v>56</v>
      </c>
      <c r="E39" s="86"/>
      <c r="H39" s="88"/>
      <c r="I39" s="92"/>
      <c r="O39" s="116"/>
      <c r="P39" s="116"/>
      <c r="Q39" s="116"/>
      <c r="R39" s="116"/>
    </row>
    <row r="40" spans="1:18" x14ac:dyDescent="0.3">
      <c r="A40" s="137" t="s">
        <v>110</v>
      </c>
      <c r="B40" s="31" t="s">
        <v>59</v>
      </c>
      <c r="C40" s="81">
        <v>1</v>
      </c>
      <c r="D40" s="88">
        <v>5.88</v>
      </c>
      <c r="E40" s="86">
        <f t="shared" ref="E40:E46" si="6">D40/C40</f>
        <v>5.88</v>
      </c>
      <c r="H40" s="88">
        <v>6.0999999999999999E-2</v>
      </c>
      <c r="I40" s="86">
        <f>H40/C40</f>
        <v>6.0999999999999999E-2</v>
      </c>
      <c r="O40" s="116"/>
      <c r="P40" s="116"/>
      <c r="Q40" s="116"/>
      <c r="R40" s="116"/>
    </row>
    <row r="41" spans="1:18" ht="15" thickBot="1" x14ac:dyDescent="0.35">
      <c r="A41" s="137" t="s">
        <v>110</v>
      </c>
      <c r="B41" s="32" t="s">
        <v>60</v>
      </c>
      <c r="C41" s="81">
        <v>4</v>
      </c>
      <c r="D41" s="88">
        <v>15.01</v>
      </c>
      <c r="E41" s="86">
        <f t="shared" si="6"/>
        <v>3.7524999999999999</v>
      </c>
      <c r="H41" s="88">
        <v>9.7000000000000003E-2</v>
      </c>
      <c r="I41" s="86">
        <f>H41/C41</f>
        <v>2.4250000000000001E-2</v>
      </c>
      <c r="O41" s="117"/>
      <c r="P41" s="117"/>
      <c r="Q41" s="117"/>
      <c r="R41" s="117"/>
    </row>
    <row r="42" spans="1:18" x14ac:dyDescent="0.3">
      <c r="A42" s="137" t="s">
        <v>110</v>
      </c>
      <c r="B42" s="25" t="s">
        <v>22</v>
      </c>
      <c r="C42" s="81">
        <v>4</v>
      </c>
      <c r="D42" s="88">
        <v>11.129999999999999</v>
      </c>
      <c r="E42" s="86">
        <f t="shared" si="6"/>
        <v>2.7824999999999998</v>
      </c>
      <c r="H42" s="91">
        <v>4.2999999999999997E-2</v>
      </c>
      <c r="I42" s="99">
        <f>H42/3</f>
        <v>1.4333333333333332E-2</v>
      </c>
      <c r="K42" s="95" t="s">
        <v>162</v>
      </c>
    </row>
    <row r="43" spans="1:18" x14ac:dyDescent="0.3">
      <c r="A43" s="137" t="s">
        <v>110</v>
      </c>
      <c r="B43" s="25" t="s">
        <v>57</v>
      </c>
      <c r="C43" s="81">
        <v>1</v>
      </c>
      <c r="D43" s="96">
        <v>2.85</v>
      </c>
      <c r="E43" s="86">
        <f t="shared" si="6"/>
        <v>2.85</v>
      </c>
      <c r="H43" s="88">
        <v>1.2999999999999999E-2</v>
      </c>
      <c r="I43" s="86">
        <f>H43/C43</f>
        <v>1.2999999999999999E-2</v>
      </c>
      <c r="J43" s="5"/>
    </row>
    <row r="44" spans="1:18" x14ac:dyDescent="0.3">
      <c r="A44" s="137" t="s">
        <v>110</v>
      </c>
      <c r="B44" s="25" t="s">
        <v>41</v>
      </c>
      <c r="C44" s="81">
        <v>6</v>
      </c>
      <c r="D44" s="96">
        <v>43.160000000000004</v>
      </c>
      <c r="E44" s="86">
        <f t="shared" si="6"/>
        <v>7.1933333333333342</v>
      </c>
      <c r="H44" s="88">
        <v>0.83700000000000008</v>
      </c>
      <c r="I44" s="86">
        <f>H44/C44</f>
        <v>0.13950000000000001</v>
      </c>
      <c r="J44" s="5"/>
    </row>
    <row r="45" spans="1:18" x14ac:dyDescent="0.3">
      <c r="A45" s="137" t="s">
        <v>110</v>
      </c>
      <c r="B45" s="31" t="s">
        <v>23</v>
      </c>
      <c r="C45" s="81">
        <v>1</v>
      </c>
      <c r="D45" s="88">
        <v>23.19</v>
      </c>
      <c r="E45" s="86">
        <f t="shared" si="6"/>
        <v>23.19</v>
      </c>
      <c r="H45" s="88">
        <v>4.4000000000000004</v>
      </c>
      <c r="I45" s="86">
        <f>H45/C45</f>
        <v>4.4000000000000004</v>
      </c>
      <c r="J45" s="5"/>
    </row>
    <row r="46" spans="1:18" x14ac:dyDescent="0.3">
      <c r="A46" s="137" t="s">
        <v>110</v>
      </c>
      <c r="B46" s="31" t="s">
        <v>64</v>
      </c>
      <c r="C46" s="81">
        <v>1</v>
      </c>
      <c r="D46" s="96">
        <v>7.05</v>
      </c>
      <c r="E46" s="86">
        <f t="shared" si="6"/>
        <v>7.05</v>
      </c>
      <c r="H46" s="88">
        <v>0.112</v>
      </c>
      <c r="I46" s="88">
        <f>H46/C46</f>
        <v>0.112</v>
      </c>
      <c r="J46" s="5"/>
    </row>
    <row r="47" spans="1:18" x14ac:dyDescent="0.3">
      <c r="F47" s="5"/>
      <c r="G47" s="92"/>
      <c r="H47" s="92"/>
      <c r="I47" s="92"/>
      <c r="J47" s="5"/>
    </row>
    <row r="48" spans="1:18" x14ac:dyDescent="0.3">
      <c r="F48" s="5"/>
      <c r="J48" s="5"/>
    </row>
    <row r="49" spans="10:10" x14ac:dyDescent="0.3">
      <c r="J49" s="5"/>
    </row>
    <row r="50" spans="10:10" x14ac:dyDescent="0.3">
      <c r="J50" s="5"/>
    </row>
  </sheetData>
  <pageMargins left="0.7" right="0.7" top="0.75" bottom="0.75" header="0.3" footer="0.3"/>
  <pageSetup paperSize="9" orientation="portrait" horizontalDpi="4294967293"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30A6E8-8FC1-43D4-8012-FC62E3106668}">
  <dimension ref="A1:S47"/>
  <sheetViews>
    <sheetView zoomScale="84" zoomScaleNormal="80" workbookViewId="0">
      <selection activeCell="J16" sqref="J16"/>
    </sheetView>
  </sheetViews>
  <sheetFormatPr defaultRowHeight="14.4" x14ac:dyDescent="0.3"/>
  <cols>
    <col min="1" max="1" width="12.88671875" customWidth="1"/>
    <col min="2" max="2" width="10.6640625" customWidth="1"/>
    <col min="3" max="3" width="18.33203125" customWidth="1"/>
    <col min="5" max="5" width="18.109375" customWidth="1"/>
    <col min="7" max="7" width="27.6640625" customWidth="1"/>
    <col min="8" max="8" width="13.109375" customWidth="1"/>
    <col min="9" max="9" width="12" customWidth="1"/>
    <col min="10" max="10" width="11.77734375" customWidth="1"/>
    <col min="11" max="11" width="15.5546875" customWidth="1"/>
    <col min="12" max="12" width="13" customWidth="1"/>
    <col min="13" max="13" width="32" customWidth="1"/>
    <col min="14" max="14" width="10.88671875" customWidth="1"/>
    <col min="15" max="15" width="20" customWidth="1"/>
    <col min="16" max="16" width="9.33203125" customWidth="1"/>
    <col min="17" max="17" width="27.88671875" customWidth="1"/>
    <col min="18" max="19" width="12" customWidth="1"/>
  </cols>
  <sheetData>
    <row r="1" spans="1:19" x14ac:dyDescent="0.3">
      <c r="A1" s="1" t="s">
        <v>294</v>
      </c>
    </row>
    <row r="2" spans="1:19" x14ac:dyDescent="0.3">
      <c r="G2" s="19"/>
    </row>
    <row r="5" spans="1:19" x14ac:dyDescent="0.3">
      <c r="A5" s="1" t="s">
        <v>165</v>
      </c>
      <c r="K5" s="1" t="s">
        <v>166</v>
      </c>
      <c r="L5" s="3"/>
      <c r="M5" s="3"/>
    </row>
    <row r="6" spans="1:19" ht="15" thickBot="1" x14ac:dyDescent="0.35">
      <c r="A6" s="159" t="s">
        <v>110</v>
      </c>
      <c r="B6" s="160" t="s">
        <v>35</v>
      </c>
      <c r="C6" s="1" t="s">
        <v>141</v>
      </c>
      <c r="G6" t="s">
        <v>158</v>
      </c>
      <c r="K6" s="159" t="s">
        <v>110</v>
      </c>
      <c r="L6" s="160" t="s">
        <v>35</v>
      </c>
      <c r="M6" s="1" t="s">
        <v>141</v>
      </c>
      <c r="Q6" t="s">
        <v>157</v>
      </c>
    </row>
    <row r="7" spans="1:19" ht="15" thickBot="1" x14ac:dyDescent="0.35">
      <c r="A7" s="111">
        <v>23.7</v>
      </c>
      <c r="B7" s="113">
        <v>23.815000000000001</v>
      </c>
      <c r="C7" s="161" t="s">
        <v>110</v>
      </c>
      <c r="D7" s="118"/>
      <c r="E7" s="162" t="s">
        <v>35</v>
      </c>
      <c r="F7" s="118"/>
      <c r="K7" s="101">
        <v>4.8499999999999996</v>
      </c>
      <c r="L7" s="101">
        <v>5.3000000000000007</v>
      </c>
      <c r="M7" s="161" t="s">
        <v>110</v>
      </c>
      <c r="N7" s="118"/>
      <c r="O7" s="162" t="s">
        <v>35</v>
      </c>
      <c r="P7" s="118"/>
    </row>
    <row r="8" spans="1:19" x14ac:dyDescent="0.3">
      <c r="A8" s="111">
        <v>9.4</v>
      </c>
      <c r="B8" s="113">
        <v>16.3</v>
      </c>
      <c r="C8" s="116"/>
      <c r="D8" s="116"/>
      <c r="E8" s="116"/>
      <c r="F8" s="116"/>
      <c r="G8" s="118"/>
      <c r="H8" s="118" t="s">
        <v>142</v>
      </c>
      <c r="I8" s="118" t="s">
        <v>143</v>
      </c>
      <c r="K8" s="101">
        <v>0.48799999999999999</v>
      </c>
      <c r="L8" s="101">
        <v>0.85299999999999998</v>
      </c>
      <c r="M8" s="116"/>
      <c r="N8" s="116"/>
      <c r="O8" s="116"/>
      <c r="P8" s="116"/>
      <c r="Q8" s="118"/>
      <c r="R8" s="118" t="s">
        <v>142</v>
      </c>
      <c r="S8" s="118" t="s">
        <v>143</v>
      </c>
    </row>
    <row r="9" spans="1:19" x14ac:dyDescent="0.3">
      <c r="A9" s="111">
        <v>14.01</v>
      </c>
      <c r="B9" s="113">
        <v>8.1999999999999993</v>
      </c>
      <c r="C9" s="123" t="s">
        <v>128</v>
      </c>
      <c r="D9" s="124">
        <v>11.045999999999999</v>
      </c>
      <c r="E9" s="123" t="s">
        <v>128</v>
      </c>
      <c r="F9" s="124">
        <v>8.547884615384616</v>
      </c>
      <c r="G9" s="123" t="s">
        <v>128</v>
      </c>
      <c r="H9" s="124">
        <v>11.045999999999999</v>
      </c>
      <c r="I9" s="124">
        <v>8.547884615384616</v>
      </c>
      <c r="K9" s="101">
        <v>0.79920000000000013</v>
      </c>
      <c r="L9" s="101">
        <v>0.3075</v>
      </c>
      <c r="M9" s="123" t="s">
        <v>128</v>
      </c>
      <c r="N9" s="130">
        <v>1.1419892592592591</v>
      </c>
      <c r="O9" s="123" t="s">
        <v>128</v>
      </c>
      <c r="P9" s="130">
        <v>0.61671794871794872</v>
      </c>
      <c r="Q9" s="123" t="s">
        <v>128</v>
      </c>
      <c r="R9" s="124">
        <v>1.1419892592592591</v>
      </c>
      <c r="S9" s="124">
        <v>0.61671794871794872</v>
      </c>
    </row>
    <row r="10" spans="1:19" x14ac:dyDescent="0.3">
      <c r="A10" s="112">
        <v>15.1</v>
      </c>
      <c r="B10" s="113">
        <v>7.5333333333333323</v>
      </c>
      <c r="C10" s="116" t="s">
        <v>129</v>
      </c>
      <c r="D10" s="119">
        <v>1.9300148898046676</v>
      </c>
      <c r="E10" s="116" t="s">
        <v>129</v>
      </c>
      <c r="F10" s="119">
        <v>1.695851011624252</v>
      </c>
      <c r="G10" s="116" t="s">
        <v>144</v>
      </c>
      <c r="H10" s="119">
        <v>55.87436212301585</v>
      </c>
      <c r="I10" s="119">
        <v>37.386838497150983</v>
      </c>
      <c r="K10" s="101">
        <v>0.83699999999999997</v>
      </c>
      <c r="L10" s="101">
        <v>0.15716666666666665</v>
      </c>
      <c r="M10" s="116" t="s">
        <v>129</v>
      </c>
      <c r="N10" s="128">
        <v>0.46038738929234363</v>
      </c>
      <c r="O10" s="116" t="s">
        <v>129</v>
      </c>
      <c r="P10" s="128">
        <v>0.39715794443681862</v>
      </c>
      <c r="Q10" s="116" t="s">
        <v>144</v>
      </c>
      <c r="R10" s="119">
        <v>3.1793482232913002</v>
      </c>
      <c r="S10" s="119">
        <v>2.0505476267806277</v>
      </c>
    </row>
    <row r="11" spans="1:19" x14ac:dyDescent="0.3">
      <c r="A11" s="112">
        <v>14.51</v>
      </c>
      <c r="B11" s="113">
        <v>6.0166666666666666</v>
      </c>
      <c r="C11" s="116" t="s">
        <v>130</v>
      </c>
      <c r="D11" s="119">
        <v>7.1933333333333342</v>
      </c>
      <c r="E11" s="116" t="s">
        <v>130</v>
      </c>
      <c r="F11" s="119">
        <v>6.9349999999999996</v>
      </c>
      <c r="G11" s="123" t="s">
        <v>145</v>
      </c>
      <c r="H11" s="124">
        <v>15</v>
      </c>
      <c r="I11" s="124">
        <v>13</v>
      </c>
      <c r="K11" s="101">
        <v>0.71399999999999997</v>
      </c>
      <c r="L11" s="101">
        <v>7.8E-2</v>
      </c>
      <c r="M11" s="116" t="s">
        <v>130</v>
      </c>
      <c r="N11" s="128">
        <v>0.189</v>
      </c>
      <c r="O11" s="116" t="s">
        <v>130</v>
      </c>
      <c r="P11" s="128">
        <v>0.15716666666666665</v>
      </c>
      <c r="Q11" s="123" t="s">
        <v>145</v>
      </c>
      <c r="R11" s="124">
        <v>15</v>
      </c>
      <c r="S11" s="124">
        <v>13</v>
      </c>
    </row>
    <row r="12" spans="1:19" x14ac:dyDescent="0.3">
      <c r="A12" s="112">
        <v>23.19</v>
      </c>
      <c r="B12" s="113">
        <v>6.9349999999999996</v>
      </c>
      <c r="C12" s="116" t="s">
        <v>131</v>
      </c>
      <c r="D12" s="119">
        <v>23.19</v>
      </c>
      <c r="E12" s="116" t="s">
        <v>131</v>
      </c>
      <c r="F12" s="119" t="e">
        <v>#N/A</v>
      </c>
      <c r="G12" s="116" t="s">
        <v>146</v>
      </c>
      <c r="H12" s="119">
        <v>47.34165891107822</v>
      </c>
      <c r="I12" s="119"/>
      <c r="K12" s="101">
        <v>0.189</v>
      </c>
      <c r="L12" s="101">
        <v>0.18766666666666665</v>
      </c>
      <c r="M12" s="116" t="s">
        <v>131</v>
      </c>
      <c r="N12" s="129" t="e">
        <v>#N/A</v>
      </c>
      <c r="O12" s="116" t="s">
        <v>131</v>
      </c>
      <c r="P12" s="129" t="e">
        <v>#N/A</v>
      </c>
      <c r="Q12" s="116" t="s">
        <v>146</v>
      </c>
      <c r="R12" s="119">
        <v>2.658363332594067</v>
      </c>
      <c r="S12" s="119"/>
    </row>
    <row r="13" spans="1:19" x14ac:dyDescent="0.3">
      <c r="A13" s="112"/>
      <c r="B13" s="113">
        <v>3.625</v>
      </c>
      <c r="C13" s="123" t="s">
        <v>132</v>
      </c>
      <c r="D13" s="124">
        <v>7.4749155261458204</v>
      </c>
      <c r="E13" s="123" t="s">
        <v>132</v>
      </c>
      <c r="F13" s="124">
        <v>6.1144777779587178</v>
      </c>
      <c r="G13" s="116" t="s">
        <v>147</v>
      </c>
      <c r="H13" s="119">
        <v>0</v>
      </c>
      <c r="I13" s="119"/>
      <c r="K13" s="101"/>
      <c r="L13" s="101">
        <v>2.1999999999999999E-2</v>
      </c>
      <c r="M13" s="123" t="s">
        <v>132</v>
      </c>
      <c r="N13" s="130">
        <v>1.7830726915331578</v>
      </c>
      <c r="O13" s="123" t="s">
        <v>132</v>
      </c>
      <c r="P13" s="130">
        <v>1.4319733331248274</v>
      </c>
      <c r="Q13" s="116" t="s">
        <v>147</v>
      </c>
      <c r="R13" s="119">
        <v>0</v>
      </c>
      <c r="S13" s="119"/>
    </row>
    <row r="14" spans="1:19" x14ac:dyDescent="0.3">
      <c r="A14" s="112">
        <v>6.0466666666666669</v>
      </c>
      <c r="B14" s="113">
        <v>4.1374999999999993</v>
      </c>
      <c r="C14" s="121" t="s">
        <v>133</v>
      </c>
      <c r="D14" s="122">
        <v>55.87436212301585</v>
      </c>
      <c r="E14" s="121" t="s">
        <v>133</v>
      </c>
      <c r="F14" s="122">
        <v>37.386838497150983</v>
      </c>
      <c r="G14" s="123" t="s">
        <v>148</v>
      </c>
      <c r="H14" s="124">
        <v>26</v>
      </c>
      <c r="I14" s="119"/>
      <c r="K14" s="101">
        <v>4.360555555555556</v>
      </c>
      <c r="L14" s="101">
        <v>2.9500000000000002E-2</v>
      </c>
      <c r="M14" s="123" t="s">
        <v>133</v>
      </c>
      <c r="N14" s="130">
        <v>3.1793482232913002</v>
      </c>
      <c r="O14" s="123" t="s">
        <v>133</v>
      </c>
      <c r="P14" s="130">
        <v>2.0505476267806277</v>
      </c>
      <c r="Q14" s="123" t="s">
        <v>148</v>
      </c>
      <c r="R14" s="124">
        <v>26</v>
      </c>
      <c r="S14" s="119"/>
    </row>
    <row r="15" spans="1:19" x14ac:dyDescent="0.3">
      <c r="A15" s="112">
        <v>7.0350000000000001</v>
      </c>
      <c r="B15" s="113"/>
      <c r="C15" s="116" t="s">
        <v>134</v>
      </c>
      <c r="D15" s="119">
        <v>-0.82259461266603928</v>
      </c>
      <c r="E15" s="116" t="s">
        <v>134</v>
      </c>
      <c r="F15" s="119">
        <v>2.1472318331784392</v>
      </c>
      <c r="G15" s="123" t="s">
        <v>149</v>
      </c>
      <c r="H15" s="124">
        <v>0.95814016916372269</v>
      </c>
      <c r="I15" s="119"/>
      <c r="K15" s="101">
        <v>0.128</v>
      </c>
      <c r="L15" s="101"/>
      <c r="M15" s="116" t="s">
        <v>134</v>
      </c>
      <c r="N15" s="128">
        <v>0.79076322870944082</v>
      </c>
      <c r="O15" s="116" t="s">
        <v>134</v>
      </c>
      <c r="P15" s="128">
        <v>11.873191950351073</v>
      </c>
      <c r="Q15" s="123" t="s">
        <v>149</v>
      </c>
      <c r="R15" s="124">
        <v>0.85018766954961866</v>
      </c>
      <c r="S15" s="119"/>
    </row>
    <row r="16" spans="1:19" x14ac:dyDescent="0.3">
      <c r="A16" s="112"/>
      <c r="B16" s="113">
        <v>13.970000000000002</v>
      </c>
      <c r="C16" s="116" t="s">
        <v>135</v>
      </c>
      <c r="D16" s="119">
        <v>0.74725007909500374</v>
      </c>
      <c r="E16" s="116" t="s">
        <v>135</v>
      </c>
      <c r="F16" s="119">
        <v>1.5532000436839846</v>
      </c>
      <c r="G16" s="123" t="s">
        <v>150</v>
      </c>
      <c r="H16" s="124">
        <v>0.17340880316912882</v>
      </c>
      <c r="I16" s="119"/>
      <c r="K16" s="101"/>
      <c r="L16" s="101">
        <v>0.68749999999999989</v>
      </c>
      <c r="M16" s="116" t="s">
        <v>135</v>
      </c>
      <c r="N16" s="128">
        <v>1.5837905321532963</v>
      </c>
      <c r="O16" s="116" t="s">
        <v>135</v>
      </c>
      <c r="P16" s="128">
        <v>3.3981946001355854</v>
      </c>
      <c r="Q16" s="123" t="s">
        <v>150</v>
      </c>
      <c r="R16" s="124">
        <v>0.20149117549015721</v>
      </c>
      <c r="S16" s="119"/>
    </row>
    <row r="17" spans="1:19" x14ac:dyDescent="0.3">
      <c r="A17" s="112">
        <v>5.88</v>
      </c>
      <c r="B17" s="113">
        <v>9.5</v>
      </c>
      <c r="C17" s="116" t="s">
        <v>136</v>
      </c>
      <c r="D17" s="119">
        <v>20.9175</v>
      </c>
      <c r="E17" s="116" t="s">
        <v>136</v>
      </c>
      <c r="F17" s="119">
        <v>20.715</v>
      </c>
      <c r="G17" s="116" t="s">
        <v>151</v>
      </c>
      <c r="H17" s="119">
        <v>1.7056179197592738</v>
      </c>
      <c r="I17" s="119"/>
      <c r="K17" s="101">
        <v>6.0999999999999999E-2</v>
      </c>
      <c r="L17" s="101">
        <v>0.31</v>
      </c>
      <c r="M17" s="116" t="s">
        <v>136</v>
      </c>
      <c r="N17" s="128">
        <v>4.8369999999999997</v>
      </c>
      <c r="O17" s="116" t="s">
        <v>136</v>
      </c>
      <c r="P17" s="128">
        <v>5.285000000000001</v>
      </c>
      <c r="Q17" s="116" t="s">
        <v>151</v>
      </c>
      <c r="R17" s="119">
        <v>1.7056179197592738</v>
      </c>
      <c r="S17" s="119"/>
    </row>
    <row r="18" spans="1:19" x14ac:dyDescent="0.3">
      <c r="A18" s="115">
        <v>3.7524999999999999</v>
      </c>
      <c r="B18" s="113">
        <v>4.29</v>
      </c>
      <c r="C18" s="116" t="s">
        <v>137</v>
      </c>
      <c r="D18" s="119">
        <v>2.7824999999999998</v>
      </c>
      <c r="E18" s="116" t="s">
        <v>137</v>
      </c>
      <c r="F18" s="119">
        <v>3.1</v>
      </c>
      <c r="G18" s="116" t="s">
        <v>152</v>
      </c>
      <c r="H18" s="119">
        <v>0.34681760633825764</v>
      </c>
      <c r="I18" s="119"/>
      <c r="K18" s="101">
        <v>2.4250000000000001E-2</v>
      </c>
      <c r="L18" s="101">
        <v>0.04</v>
      </c>
      <c r="M18" s="116" t="s">
        <v>137</v>
      </c>
      <c r="N18" s="128">
        <v>1.2999999999999999E-2</v>
      </c>
      <c r="O18" s="116" t="s">
        <v>137</v>
      </c>
      <c r="P18" s="128">
        <v>1.4999999999999999E-2</v>
      </c>
      <c r="Q18" s="116" t="s">
        <v>152</v>
      </c>
      <c r="R18" s="119">
        <v>0.40298235098031443</v>
      </c>
      <c r="S18" s="119"/>
    </row>
    <row r="19" spans="1:19" ht="15" thickBot="1" x14ac:dyDescent="0.35">
      <c r="A19" s="115">
        <v>2.7824999999999998</v>
      </c>
      <c r="B19" s="113">
        <v>3.1</v>
      </c>
      <c r="C19" s="116" t="s">
        <v>138</v>
      </c>
      <c r="D19" s="119">
        <v>23.7</v>
      </c>
      <c r="E19" s="116" t="s">
        <v>138</v>
      </c>
      <c r="F19" s="119">
        <v>23.815000000000001</v>
      </c>
      <c r="G19" s="117" t="s">
        <v>153</v>
      </c>
      <c r="H19" s="120">
        <v>2.0555294386428731</v>
      </c>
      <c r="I19" s="120"/>
      <c r="K19" s="101">
        <v>1.4333333333333332E-2</v>
      </c>
      <c r="L19" s="101">
        <v>1.4999999999999999E-2</v>
      </c>
      <c r="M19" s="116" t="s">
        <v>138</v>
      </c>
      <c r="N19" s="128">
        <v>4.8499999999999996</v>
      </c>
      <c r="O19" s="116" t="s">
        <v>138</v>
      </c>
      <c r="P19" s="128">
        <v>5.3000000000000007</v>
      </c>
      <c r="Q19" s="117" t="s">
        <v>153</v>
      </c>
      <c r="R19" s="120">
        <v>2.0555294386428731</v>
      </c>
      <c r="S19" s="120"/>
    </row>
    <row r="20" spans="1:19" x14ac:dyDescent="0.3">
      <c r="A20" s="115">
        <v>2.85</v>
      </c>
      <c r="B20" s="113">
        <v>3.7</v>
      </c>
      <c r="C20" s="116" t="s">
        <v>139</v>
      </c>
      <c r="D20" s="119">
        <v>165.69</v>
      </c>
      <c r="E20" s="116" t="s">
        <v>139</v>
      </c>
      <c r="F20" s="119">
        <v>111.1225</v>
      </c>
      <c r="K20" s="101">
        <v>1.2999999999999999E-2</v>
      </c>
      <c r="L20" s="101">
        <v>0.03</v>
      </c>
      <c r="M20" s="116" t="s">
        <v>139</v>
      </c>
      <c r="N20" s="128">
        <v>17.129838888888887</v>
      </c>
      <c r="O20" s="116" t="s">
        <v>139</v>
      </c>
      <c r="P20" s="128">
        <v>8.0173333333333332</v>
      </c>
    </row>
    <row r="21" spans="1:19" ht="15" thickBot="1" x14ac:dyDescent="0.35">
      <c r="A21" s="112">
        <v>7.1933333333333342</v>
      </c>
      <c r="B21" s="3"/>
      <c r="C21" s="125" t="s">
        <v>140</v>
      </c>
      <c r="D21" s="126">
        <v>15</v>
      </c>
      <c r="E21" s="125" t="s">
        <v>140</v>
      </c>
      <c r="F21" s="126">
        <v>13</v>
      </c>
      <c r="K21" s="101">
        <v>0.13950000000000001</v>
      </c>
      <c r="M21" s="125" t="s">
        <v>140</v>
      </c>
      <c r="N21" s="131">
        <v>15</v>
      </c>
      <c r="O21" s="125" t="s">
        <v>140</v>
      </c>
      <c r="P21" s="131">
        <v>13</v>
      </c>
    </row>
    <row r="22" spans="1:19" x14ac:dyDescent="0.3">
      <c r="A22" s="112">
        <v>23.19</v>
      </c>
      <c r="B22" s="3"/>
      <c r="K22" s="101">
        <v>4.4000000000000004</v>
      </c>
    </row>
    <row r="23" spans="1:19" x14ac:dyDescent="0.3">
      <c r="A23" s="112">
        <v>7.05</v>
      </c>
      <c r="B23" s="3"/>
      <c r="K23" s="101">
        <v>0.112</v>
      </c>
    </row>
    <row r="25" spans="1:19" x14ac:dyDescent="0.3">
      <c r="A25" s="112"/>
    </row>
    <row r="26" spans="1:19" ht="15" thickBot="1" x14ac:dyDescent="0.35">
      <c r="A26" s="112"/>
    </row>
    <row r="27" spans="1:19" x14ac:dyDescent="0.3">
      <c r="A27" s="112"/>
      <c r="C27" s="118"/>
      <c r="D27" s="118"/>
      <c r="E27" s="118"/>
      <c r="F27" s="118"/>
    </row>
    <row r="28" spans="1:19" x14ac:dyDescent="0.3">
      <c r="A28" s="112"/>
      <c r="C28" s="116"/>
      <c r="D28" s="116"/>
      <c r="E28" s="116"/>
      <c r="F28" s="116"/>
    </row>
    <row r="29" spans="1:19" x14ac:dyDescent="0.3">
      <c r="A29" s="1" t="s">
        <v>164</v>
      </c>
      <c r="C29" s="116"/>
      <c r="D29" s="116"/>
      <c r="E29" s="116"/>
      <c r="F29" s="116"/>
      <c r="K29" s="1" t="s">
        <v>155</v>
      </c>
      <c r="L29" s="3"/>
      <c r="M29" s="3"/>
    </row>
    <row r="30" spans="1:19" ht="15" thickBot="1" x14ac:dyDescent="0.35">
      <c r="A30" s="159" t="s">
        <v>110</v>
      </c>
      <c r="B30" s="150" t="s">
        <v>14</v>
      </c>
      <c r="C30" s="1" t="s">
        <v>141</v>
      </c>
      <c r="G30" t="s">
        <v>159</v>
      </c>
      <c r="K30" s="159" t="s">
        <v>110</v>
      </c>
      <c r="L30" s="150" t="s">
        <v>14</v>
      </c>
      <c r="M30" s="1" t="s">
        <v>141</v>
      </c>
      <c r="Q30" t="s">
        <v>156</v>
      </c>
    </row>
    <row r="31" spans="1:19" ht="15" thickBot="1" x14ac:dyDescent="0.35">
      <c r="A31" s="111">
        <v>23.7</v>
      </c>
      <c r="B31" s="105">
        <v>9.4250000000000007</v>
      </c>
      <c r="C31" s="161" t="s">
        <v>110</v>
      </c>
      <c r="D31" s="118"/>
      <c r="E31" s="163" t="s">
        <v>14</v>
      </c>
      <c r="F31" s="118"/>
      <c r="K31" s="101">
        <v>4.8499999999999996</v>
      </c>
      <c r="L31" s="101">
        <v>0.35050000000000003</v>
      </c>
      <c r="M31" s="161" t="s">
        <v>110</v>
      </c>
      <c r="N31" s="118"/>
      <c r="O31" s="163" t="s">
        <v>14</v>
      </c>
      <c r="P31" s="118"/>
    </row>
    <row r="32" spans="1:19" x14ac:dyDescent="0.3">
      <c r="A32" s="111">
        <v>9.4</v>
      </c>
      <c r="B32" s="105">
        <v>8.5</v>
      </c>
      <c r="C32" s="116"/>
      <c r="D32" s="116"/>
      <c r="E32" s="116"/>
      <c r="F32" s="116"/>
      <c r="G32" s="118"/>
      <c r="H32" s="118" t="s">
        <v>142</v>
      </c>
      <c r="I32" s="118" t="s">
        <v>143</v>
      </c>
      <c r="K32" s="101">
        <v>0.48799999999999999</v>
      </c>
      <c r="L32" s="101">
        <v>0.19700000000000001</v>
      </c>
      <c r="M32" s="116"/>
      <c r="N32" s="116"/>
      <c r="O32" s="116"/>
      <c r="P32" s="116"/>
      <c r="Q32" s="118"/>
      <c r="R32" s="118" t="s">
        <v>142</v>
      </c>
      <c r="S32" s="118" t="s">
        <v>143</v>
      </c>
    </row>
    <row r="33" spans="1:19" x14ac:dyDescent="0.3">
      <c r="A33" s="111">
        <v>14.01</v>
      </c>
      <c r="B33" s="105">
        <v>7.3666666666666671</v>
      </c>
      <c r="C33" s="123" t="s">
        <v>128</v>
      </c>
      <c r="D33" s="124">
        <v>11.045999999999999</v>
      </c>
      <c r="E33" s="123" t="s">
        <v>128</v>
      </c>
      <c r="F33" s="124">
        <v>9.242222222222221</v>
      </c>
      <c r="G33" s="123" t="s">
        <v>128</v>
      </c>
      <c r="H33" s="124">
        <v>11.045999999999999</v>
      </c>
      <c r="I33" s="124">
        <v>9.242222222222221</v>
      </c>
      <c r="K33" s="101">
        <v>0.79920000000000013</v>
      </c>
      <c r="L33" s="101">
        <v>0.16966666666666666</v>
      </c>
      <c r="M33" s="123" t="s">
        <v>128</v>
      </c>
      <c r="N33" s="124">
        <v>1.1419892592592591</v>
      </c>
      <c r="O33" s="123" t="s">
        <v>128</v>
      </c>
      <c r="P33" s="124">
        <v>0.33859722222222227</v>
      </c>
      <c r="Q33" s="123" t="s">
        <v>128</v>
      </c>
      <c r="R33" s="124">
        <v>1.1419892592592591</v>
      </c>
      <c r="S33" s="124">
        <v>0.33859722222222227</v>
      </c>
    </row>
    <row r="34" spans="1:19" x14ac:dyDescent="0.3">
      <c r="A34" s="112">
        <v>15.1</v>
      </c>
      <c r="B34" s="105">
        <v>7.65</v>
      </c>
      <c r="C34" s="116" t="s">
        <v>129</v>
      </c>
      <c r="D34" s="119">
        <v>1.9300148898046676</v>
      </c>
      <c r="E34" s="116" t="s">
        <v>129</v>
      </c>
      <c r="F34" s="119">
        <v>1.3118659175946124</v>
      </c>
      <c r="G34" s="116" t="s">
        <v>144</v>
      </c>
      <c r="H34" s="119">
        <v>55.87436212301585</v>
      </c>
      <c r="I34" s="119">
        <v>20.65190622895625</v>
      </c>
      <c r="K34" s="101">
        <v>0.83699999999999997</v>
      </c>
      <c r="L34" s="101">
        <v>0.1215</v>
      </c>
      <c r="M34" s="116" t="s">
        <v>129</v>
      </c>
      <c r="N34" s="119">
        <v>0.46038738929234363</v>
      </c>
      <c r="O34" s="116" t="s">
        <v>129</v>
      </c>
      <c r="P34" s="119">
        <v>9.7497264181450549E-2</v>
      </c>
      <c r="Q34" s="116" t="s">
        <v>144</v>
      </c>
      <c r="R34" s="119">
        <v>3.1793482232913002</v>
      </c>
      <c r="S34" s="119">
        <v>0.11406859827441074</v>
      </c>
    </row>
    <row r="35" spans="1:19" x14ac:dyDescent="0.3">
      <c r="A35" s="112">
        <v>14.51</v>
      </c>
      <c r="B35" s="105">
        <v>4.0999999999999996</v>
      </c>
      <c r="C35" s="116" t="s">
        <v>130</v>
      </c>
      <c r="D35" s="119">
        <v>7.1933333333333342</v>
      </c>
      <c r="E35" s="116" t="s">
        <v>130</v>
      </c>
      <c r="F35" s="119">
        <v>7.83</v>
      </c>
      <c r="G35" s="123" t="s">
        <v>145</v>
      </c>
      <c r="H35" s="124">
        <v>15</v>
      </c>
      <c r="I35" s="124">
        <v>12</v>
      </c>
      <c r="K35" s="101">
        <v>0.71399999999999997</v>
      </c>
      <c r="L35" s="101">
        <v>3.4000000000000002E-2</v>
      </c>
      <c r="M35" s="116" t="s">
        <v>130</v>
      </c>
      <c r="N35" s="119">
        <v>0.189</v>
      </c>
      <c r="O35" s="116" t="s">
        <v>130</v>
      </c>
      <c r="P35" s="119">
        <v>0.187</v>
      </c>
      <c r="Q35" s="123" t="s">
        <v>145</v>
      </c>
      <c r="R35" s="124">
        <v>15</v>
      </c>
      <c r="S35" s="124">
        <v>12</v>
      </c>
    </row>
    <row r="36" spans="1:19" x14ac:dyDescent="0.3">
      <c r="A36" s="112">
        <v>23.19</v>
      </c>
      <c r="B36" s="105">
        <v>3.1500000000000004</v>
      </c>
      <c r="C36" s="116" t="s">
        <v>131</v>
      </c>
      <c r="D36" s="119">
        <v>23.19</v>
      </c>
      <c r="E36" s="116" t="s">
        <v>131</v>
      </c>
      <c r="F36" s="119" t="e">
        <v>#N/A</v>
      </c>
      <c r="G36" s="116" t="s">
        <v>147</v>
      </c>
      <c r="H36" s="119">
        <v>0</v>
      </c>
      <c r="I36" s="119"/>
      <c r="K36" s="101">
        <v>0.189</v>
      </c>
      <c r="L36" s="101">
        <v>1.3500000000000002E-2</v>
      </c>
      <c r="M36" s="116" t="s">
        <v>131</v>
      </c>
      <c r="N36" s="119" t="e">
        <v>#N/A</v>
      </c>
      <c r="O36" s="116" t="s">
        <v>131</v>
      </c>
      <c r="P36" s="119" t="e">
        <v>#N/A</v>
      </c>
      <c r="Q36" s="116" t="s">
        <v>147</v>
      </c>
      <c r="R36" s="119">
        <v>0</v>
      </c>
      <c r="S36" s="119"/>
    </row>
    <row r="37" spans="1:19" x14ac:dyDescent="0.3">
      <c r="A37" s="112"/>
      <c r="B37" s="105">
        <v>16.63</v>
      </c>
      <c r="C37" s="123" t="s">
        <v>132</v>
      </c>
      <c r="D37" s="124">
        <v>7.4749155261458204</v>
      </c>
      <c r="E37" s="123" t="s">
        <v>132</v>
      </c>
      <c r="F37" s="124">
        <v>4.5444368439836689</v>
      </c>
      <c r="G37" s="123" t="s">
        <v>148</v>
      </c>
      <c r="H37" s="124">
        <v>24</v>
      </c>
      <c r="I37" s="119"/>
      <c r="K37" s="101"/>
      <c r="L37" s="101">
        <v>0.88500000000000001</v>
      </c>
      <c r="M37" s="123" t="s">
        <v>132</v>
      </c>
      <c r="N37" s="124">
        <v>1.7830726915331578</v>
      </c>
      <c r="O37" s="123" t="s">
        <v>132</v>
      </c>
      <c r="P37" s="124">
        <v>0.33774043032247519</v>
      </c>
      <c r="Q37" s="123" t="s">
        <v>148</v>
      </c>
      <c r="R37" s="124">
        <v>15</v>
      </c>
      <c r="S37" s="119"/>
    </row>
    <row r="38" spans="1:19" x14ac:dyDescent="0.3">
      <c r="A38" s="112">
        <v>6.0466666666666669</v>
      </c>
      <c r="B38" s="105">
        <v>12.85</v>
      </c>
      <c r="C38" s="123" t="s">
        <v>133</v>
      </c>
      <c r="D38" s="124">
        <v>55.87436212301585</v>
      </c>
      <c r="E38" s="123" t="s">
        <v>133</v>
      </c>
      <c r="F38" s="124">
        <v>20.65190622895625</v>
      </c>
      <c r="G38" s="123" t="s">
        <v>149</v>
      </c>
      <c r="H38" s="124">
        <v>0.77294077962911811</v>
      </c>
      <c r="I38" s="119"/>
      <c r="K38" s="101">
        <v>4.360555555555556</v>
      </c>
      <c r="L38" s="101">
        <v>0.8</v>
      </c>
      <c r="M38" s="123" t="s">
        <v>133</v>
      </c>
      <c r="N38" s="124">
        <v>3.1793482232913002</v>
      </c>
      <c r="O38" s="123" t="s">
        <v>133</v>
      </c>
      <c r="P38" s="124">
        <v>0.11406859827441074</v>
      </c>
      <c r="Q38" s="123" t="s">
        <v>149</v>
      </c>
      <c r="R38" s="124">
        <v>1.7071734753079686</v>
      </c>
      <c r="S38" s="119"/>
    </row>
    <row r="39" spans="1:19" x14ac:dyDescent="0.3">
      <c r="A39" s="112">
        <v>7.0350000000000001</v>
      </c>
      <c r="B39" s="105">
        <v>18.274999999999999</v>
      </c>
      <c r="C39" s="116" t="s">
        <v>134</v>
      </c>
      <c r="D39" s="119">
        <v>-0.82259461266603928</v>
      </c>
      <c r="E39" s="116" t="s">
        <v>134</v>
      </c>
      <c r="F39" s="119">
        <v>0.37204790418787503</v>
      </c>
      <c r="G39" s="123" t="s">
        <v>150</v>
      </c>
      <c r="H39" s="124">
        <v>0.22355178218415955</v>
      </c>
      <c r="I39" s="119"/>
      <c r="K39" s="101">
        <v>0.128</v>
      </c>
      <c r="L39" s="101">
        <v>0.95</v>
      </c>
      <c r="M39" s="116" t="s">
        <v>134</v>
      </c>
      <c r="N39" s="119">
        <v>0.79076322870944082</v>
      </c>
      <c r="O39" s="116" t="s">
        <v>134</v>
      </c>
      <c r="P39" s="119">
        <v>-0.40836279642957862</v>
      </c>
      <c r="Q39" s="123" t="s">
        <v>150</v>
      </c>
      <c r="R39" s="124">
        <v>5.4199373843459603E-2</v>
      </c>
      <c r="S39" s="119"/>
    </row>
    <row r="40" spans="1:19" x14ac:dyDescent="0.3">
      <c r="A40" s="112"/>
      <c r="B40" s="105">
        <v>7.71</v>
      </c>
      <c r="C40" s="116" t="s">
        <v>135</v>
      </c>
      <c r="D40" s="119">
        <v>0.74725007909500374</v>
      </c>
      <c r="E40" s="116" t="s">
        <v>135</v>
      </c>
      <c r="F40" s="119">
        <v>0.93102873410256459</v>
      </c>
      <c r="G40" s="116" t="s">
        <v>151</v>
      </c>
      <c r="H40" s="119">
        <v>1.7108820799094284</v>
      </c>
      <c r="I40" s="119"/>
      <c r="K40" s="101"/>
      <c r="L40" s="101">
        <v>0.18</v>
      </c>
      <c r="M40" s="116" t="s">
        <v>135</v>
      </c>
      <c r="N40" s="119">
        <v>1.5837905321532963</v>
      </c>
      <c r="O40" s="116" t="s">
        <v>135</v>
      </c>
      <c r="P40" s="119">
        <v>1.125366822249497</v>
      </c>
      <c r="Q40" s="116" t="s">
        <v>151</v>
      </c>
      <c r="R40" s="119">
        <v>1.7530503556925723</v>
      </c>
      <c r="S40" s="119"/>
    </row>
    <row r="41" spans="1:19" x14ac:dyDescent="0.3">
      <c r="A41" s="112">
        <v>5.88</v>
      </c>
      <c r="B41" s="105">
        <v>7.3</v>
      </c>
      <c r="C41" s="116" t="s">
        <v>136</v>
      </c>
      <c r="D41" s="119">
        <v>20.9175</v>
      </c>
      <c r="E41" s="116" t="s">
        <v>136</v>
      </c>
      <c r="F41" s="119">
        <v>15.124999999999998</v>
      </c>
      <c r="G41" s="116" t="s">
        <v>152</v>
      </c>
      <c r="H41" s="119">
        <v>0.44710356436831911</v>
      </c>
      <c r="I41" s="119"/>
      <c r="K41" s="101">
        <v>6.0999999999999999E-2</v>
      </c>
      <c r="L41" s="101">
        <v>0.16800000000000001</v>
      </c>
      <c r="M41" s="116" t="s">
        <v>136</v>
      </c>
      <c r="N41" s="119">
        <v>4.8369999999999997</v>
      </c>
      <c r="O41" s="116" t="s">
        <v>136</v>
      </c>
      <c r="P41" s="119">
        <v>0.9365</v>
      </c>
      <c r="Q41" s="116" t="s">
        <v>152</v>
      </c>
      <c r="R41" s="119">
        <v>0.10839874768691921</v>
      </c>
      <c r="S41" s="119"/>
    </row>
    <row r="42" spans="1:19" ht="15" thickBot="1" x14ac:dyDescent="0.35">
      <c r="A42" s="115">
        <v>3.7524999999999999</v>
      </c>
      <c r="B42" s="105">
        <v>7.95</v>
      </c>
      <c r="C42" s="116" t="s">
        <v>137</v>
      </c>
      <c r="D42" s="119">
        <v>2.7824999999999998</v>
      </c>
      <c r="E42" s="116" t="s">
        <v>137</v>
      </c>
      <c r="F42" s="119">
        <v>3.1500000000000004</v>
      </c>
      <c r="G42" s="117" t="s">
        <v>153</v>
      </c>
      <c r="H42" s="120">
        <v>2.0638985616280254</v>
      </c>
      <c r="I42" s="120"/>
      <c r="K42" s="101">
        <v>2.4250000000000001E-2</v>
      </c>
      <c r="L42" s="101">
        <v>0.19400000000000001</v>
      </c>
      <c r="M42" s="116" t="s">
        <v>137</v>
      </c>
      <c r="N42" s="119">
        <v>1.2999999999999999E-2</v>
      </c>
      <c r="O42" s="116" t="s">
        <v>137</v>
      </c>
      <c r="P42" s="119">
        <v>1.3500000000000002E-2</v>
      </c>
      <c r="Q42" s="117" t="s">
        <v>153</v>
      </c>
      <c r="R42" s="120">
        <v>2.1314495455597742</v>
      </c>
      <c r="S42" s="120"/>
    </row>
    <row r="43" spans="1:19" x14ac:dyDescent="0.3">
      <c r="A43" s="115">
        <v>2.7824999999999998</v>
      </c>
      <c r="B43" s="105"/>
      <c r="C43" s="116" t="s">
        <v>138</v>
      </c>
      <c r="D43" s="119">
        <v>23.7</v>
      </c>
      <c r="E43" s="116" t="s">
        <v>138</v>
      </c>
      <c r="F43" s="119">
        <v>18.274999999999999</v>
      </c>
      <c r="K43" s="101">
        <v>1.4333333333333332E-2</v>
      </c>
      <c r="L43" s="101"/>
      <c r="M43" s="116" t="s">
        <v>138</v>
      </c>
      <c r="N43" s="119">
        <v>4.8499999999999996</v>
      </c>
      <c r="O43" s="116" t="s">
        <v>138</v>
      </c>
      <c r="P43" s="119">
        <v>0.95</v>
      </c>
    </row>
    <row r="44" spans="1:19" x14ac:dyDescent="0.3">
      <c r="A44" s="115">
        <v>2.85</v>
      </c>
      <c r="C44" s="116" t="s">
        <v>139</v>
      </c>
      <c r="D44" s="119">
        <v>165.69</v>
      </c>
      <c r="E44" s="116" t="s">
        <v>139</v>
      </c>
      <c r="F44" s="119">
        <v>110.90666666666665</v>
      </c>
      <c r="K44" s="101">
        <v>1.2999999999999999E-2</v>
      </c>
      <c r="M44" s="116" t="s">
        <v>139</v>
      </c>
      <c r="N44" s="119">
        <v>17.129838888888887</v>
      </c>
      <c r="O44" s="116" t="s">
        <v>139</v>
      </c>
      <c r="P44" s="119">
        <v>4.0631666666666675</v>
      </c>
    </row>
    <row r="45" spans="1:19" ht="15" thickBot="1" x14ac:dyDescent="0.35">
      <c r="A45" s="112">
        <v>7.1933333333333342</v>
      </c>
      <c r="C45" s="125" t="s">
        <v>140</v>
      </c>
      <c r="D45" s="126">
        <v>15</v>
      </c>
      <c r="E45" s="125" t="s">
        <v>140</v>
      </c>
      <c r="F45" s="126">
        <v>12</v>
      </c>
      <c r="K45" s="101">
        <v>0.13950000000000001</v>
      </c>
      <c r="M45" s="125" t="s">
        <v>140</v>
      </c>
      <c r="N45" s="126">
        <v>15</v>
      </c>
      <c r="O45" s="125" t="s">
        <v>140</v>
      </c>
      <c r="P45" s="126">
        <v>12</v>
      </c>
    </row>
    <row r="46" spans="1:19" x14ac:dyDescent="0.3">
      <c r="A46" s="112">
        <v>23.19</v>
      </c>
      <c r="K46" s="101">
        <v>4.4000000000000004</v>
      </c>
    </row>
    <row r="47" spans="1:19" x14ac:dyDescent="0.3">
      <c r="A47" s="112">
        <v>7.05</v>
      </c>
      <c r="K47" s="101">
        <v>0.112</v>
      </c>
    </row>
  </sheetData>
  <pageMargins left="0.7" right="0.7" top="0.75" bottom="0.75" header="0.3" footer="0.3"/>
  <pageSetup paperSize="9" orientation="portrait" horizontalDpi="4294967293" verticalDpi="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45AAF1-722F-4CC0-AFA6-14ED3656E86B}">
  <dimension ref="A1"/>
  <sheetViews>
    <sheetView zoomScale="83" workbookViewId="0">
      <selection activeCell="P8" sqref="P8"/>
    </sheetView>
  </sheetViews>
  <sheetFormatPr defaultRowHeight="14.4" x14ac:dyDescent="0.3"/>
  <sheetData>
    <row r="1" spans="1:1" x14ac:dyDescent="0.3">
      <c r="A1" s="132" t="s">
        <v>161</v>
      </c>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Data</vt:lpstr>
      <vt:lpstr>Abundance &amp; Species Richness</vt:lpstr>
      <vt:lpstr>Species Frequency</vt:lpstr>
      <vt:lpstr>Commonest Species</vt:lpstr>
      <vt:lpstr>Simpson's Diversity Index</vt:lpstr>
      <vt:lpstr>Width &amp; Weight </vt:lpstr>
      <vt:lpstr>t-tests </vt:lpstr>
      <vt:lpstr>Acknowledgements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 Kirkby</dc:creator>
  <cp:lastModifiedBy>B.Latham1u03bl12</cp:lastModifiedBy>
  <cp:lastPrinted>2019-01-08T22:12:19Z</cp:lastPrinted>
  <dcterms:created xsi:type="dcterms:W3CDTF">2016-11-28T15:02:54Z</dcterms:created>
  <dcterms:modified xsi:type="dcterms:W3CDTF">2019-10-09T10:54:00Z</dcterms:modified>
</cp:coreProperties>
</file>